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18\ZAMÓWIENIA  PUBLICZNE\Poniżej 30000 euro\Ubezpieczenia\"/>
    </mc:Choice>
  </mc:AlternateContent>
  <bookViews>
    <workbookView xWindow="0" yWindow="0" windowWidth="13230" windowHeight="5790" activeTab="2"/>
  </bookViews>
  <sheets>
    <sheet name="Ogień " sheetId="1" r:id="rId1"/>
    <sheet name="Elektronika " sheetId="2" r:id="rId2"/>
    <sheet name="Zabezpieczenia" sheetId="3" r:id="rId3"/>
    <sheet name="Komunikacja" sheetId="5" r:id="rId4"/>
  </sheets>
  <calcPr calcId="152511"/>
</workbook>
</file>

<file path=xl/calcChain.xml><?xml version="1.0" encoding="utf-8"?>
<calcChain xmlns="http://schemas.openxmlformats.org/spreadsheetml/2006/main">
  <c r="L51" i="1" l="1"/>
  <c r="P65" i="1" l="1"/>
  <c r="D20" i="2"/>
  <c r="D19" i="2"/>
  <c r="D17" i="2"/>
  <c r="D16" i="2"/>
  <c r="P56" i="1" l="1"/>
  <c r="L32" i="1" l="1"/>
  <c r="D9" i="2" l="1"/>
  <c r="P67" i="1"/>
  <c r="L67" i="1" s="1"/>
  <c r="L68" i="1"/>
  <c r="L66" i="1"/>
  <c r="P58" i="1"/>
  <c r="D39" i="2"/>
  <c r="D37" i="2"/>
  <c r="P63" i="1"/>
  <c r="L63" i="1" s="1"/>
  <c r="D34" i="2"/>
  <c r="D31" i="2"/>
  <c r="P60" i="1"/>
  <c r="L60" i="1" s="1"/>
  <c r="L34" i="1"/>
  <c r="L33" i="1"/>
  <c r="L31" i="1"/>
  <c r="L29" i="1"/>
  <c r="L30" i="1"/>
  <c r="D44" i="2" l="1"/>
  <c r="D42" i="2"/>
  <c r="O52" i="1"/>
  <c r="L52" i="1" s="1"/>
  <c r="O53" i="1"/>
  <c r="L53" i="1" s="1"/>
  <c r="O13" i="1"/>
  <c r="L13" i="1" s="1"/>
  <c r="O14" i="1"/>
  <c r="L14" i="1" s="1"/>
  <c r="O15" i="1"/>
  <c r="L15" i="1" s="1"/>
  <c r="O16" i="1"/>
  <c r="O17" i="1"/>
  <c r="L17" i="1" s="1"/>
  <c r="O18" i="1"/>
  <c r="L18" i="1" s="1"/>
  <c r="O19" i="1"/>
  <c r="L19" i="1" s="1"/>
  <c r="O20" i="1"/>
  <c r="L20" i="1" s="1"/>
  <c r="O21" i="1"/>
  <c r="L21" i="1" s="1"/>
  <c r="O22" i="1"/>
  <c r="L22" i="1" s="1"/>
  <c r="O23" i="1"/>
  <c r="L23" i="1" s="1"/>
  <c r="O24" i="1"/>
  <c r="L24" i="1" s="1"/>
  <c r="O25" i="1"/>
  <c r="L25" i="1" s="1"/>
  <c r="O26" i="1"/>
  <c r="L26" i="1" s="1"/>
  <c r="O27" i="1"/>
  <c r="L27" i="1" s="1"/>
  <c r="O28" i="1"/>
  <c r="L28" i="1" s="1"/>
  <c r="O35" i="1"/>
  <c r="L35" i="1" s="1"/>
  <c r="O36" i="1"/>
  <c r="L36" i="1" s="1"/>
  <c r="O37" i="1"/>
  <c r="L37" i="1" s="1"/>
  <c r="O38" i="1"/>
  <c r="L38" i="1" s="1"/>
  <c r="O39" i="1"/>
  <c r="L39" i="1" s="1"/>
  <c r="O40" i="1"/>
  <c r="L40" i="1" s="1"/>
  <c r="O41" i="1"/>
  <c r="L41" i="1" s="1"/>
  <c r="O42" i="1"/>
  <c r="L42" i="1" s="1"/>
  <c r="O43" i="1"/>
  <c r="L43" i="1" s="1"/>
  <c r="O44" i="1"/>
  <c r="L44" i="1" s="1"/>
  <c r="O49" i="1"/>
  <c r="L49" i="1" s="1"/>
  <c r="O55" i="1"/>
  <c r="L55" i="1" s="1"/>
  <c r="O56" i="1"/>
  <c r="O3" i="1"/>
  <c r="L3" i="1" s="1"/>
  <c r="O4" i="1"/>
  <c r="L4" i="1" s="1"/>
  <c r="O5" i="1"/>
  <c r="L5" i="1" s="1"/>
  <c r="O6" i="1"/>
  <c r="L6" i="1" s="1"/>
  <c r="O7" i="1"/>
  <c r="L7" i="1" s="1"/>
  <c r="O8" i="1"/>
  <c r="L8" i="1" s="1"/>
  <c r="O9" i="1"/>
  <c r="L9" i="1" s="1"/>
  <c r="O10" i="1"/>
  <c r="L10" i="1" s="1"/>
  <c r="O11" i="1"/>
  <c r="L11" i="1" s="1"/>
  <c r="O12" i="1"/>
  <c r="L12" i="1" s="1"/>
  <c r="L16" i="1"/>
  <c r="O45" i="1"/>
  <c r="L45" i="1" s="1"/>
  <c r="O46" i="1"/>
  <c r="L46" i="1" s="1"/>
  <c r="O47" i="1"/>
  <c r="L47" i="1" s="1"/>
  <c r="O48" i="1"/>
  <c r="L48" i="1" s="1"/>
  <c r="O50" i="1"/>
  <c r="L50" i="1" s="1"/>
  <c r="O54" i="1"/>
  <c r="L54" i="1" s="1"/>
  <c r="O57" i="1"/>
  <c r="L57" i="1" s="1"/>
  <c r="O64" i="1"/>
  <c r="L64" i="1" s="1"/>
  <c r="O65" i="1"/>
  <c r="L65" i="1" s="1"/>
  <c r="O59" i="1"/>
  <c r="L59" i="1" s="1"/>
  <c r="O61" i="1"/>
  <c r="L61" i="1" s="1"/>
  <c r="O62" i="1"/>
  <c r="L62" i="1" s="1"/>
  <c r="O58" i="1"/>
  <c r="L58" i="1" l="1"/>
  <c r="L56" i="1"/>
  <c r="L69" i="1" l="1"/>
</calcChain>
</file>

<file path=xl/comments1.xml><?xml version="1.0" encoding="utf-8"?>
<comments xmlns="http://schemas.openxmlformats.org/spreadsheetml/2006/main">
  <authors>
    <author>Admin</author>
  </authors>
  <commentList>
    <comment ref="A40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<sst xmlns="http://schemas.openxmlformats.org/spreadsheetml/2006/main" count="744" uniqueCount="280">
  <si>
    <t>Lp.</t>
  </si>
  <si>
    <t>Jednostka orgnizacyjna</t>
  </si>
  <si>
    <t>Lokalizacja / przeznaczenie</t>
  </si>
  <si>
    <t>Rok budowy</t>
  </si>
  <si>
    <t>Materiały konstrukcyjne</t>
  </si>
  <si>
    <t>Wartość wybrana</t>
  </si>
  <si>
    <t>Wartość O m2</t>
  </si>
  <si>
    <t>Wartość O</t>
  </si>
  <si>
    <t>ścian</t>
  </si>
  <si>
    <t>stropów</t>
  </si>
  <si>
    <t>stropodachu</t>
  </si>
  <si>
    <t>pokrycie dachu</t>
  </si>
  <si>
    <t>1.</t>
  </si>
  <si>
    <t>2.</t>
  </si>
  <si>
    <t>3.</t>
  </si>
  <si>
    <t>4.</t>
  </si>
  <si>
    <t>5.</t>
  </si>
  <si>
    <t>6.</t>
  </si>
  <si>
    <t>-</t>
  </si>
  <si>
    <t>7.</t>
  </si>
  <si>
    <t>8.</t>
  </si>
  <si>
    <t>9.</t>
  </si>
  <si>
    <t>10.</t>
  </si>
  <si>
    <t>11.</t>
  </si>
  <si>
    <t>12.</t>
  </si>
  <si>
    <r>
      <t>Pow. użytk. w m</t>
    </r>
    <r>
      <rPr>
        <b/>
        <vertAlign val="superscript"/>
        <sz val="10"/>
        <rFont val="Arial Narrow"/>
        <family val="2"/>
        <charset val="238"/>
      </rPr>
      <t>2</t>
    </r>
  </si>
  <si>
    <t>Nadzór konserwatora</t>
  </si>
  <si>
    <t>Remonty</t>
  </si>
  <si>
    <t>Suma ubezpieczenia</t>
  </si>
  <si>
    <t>L.p.</t>
  </si>
  <si>
    <t>Przedmiot ubezpieczenia</t>
  </si>
  <si>
    <t>Sprzęt stacjonarny</t>
  </si>
  <si>
    <t>Sprzęt przenośny</t>
  </si>
  <si>
    <t>Kserokopiarki i urządzenia wielofunkcyjne</t>
  </si>
  <si>
    <t>Jednostka</t>
  </si>
  <si>
    <t>Zabezpieczenia przeciwpożarowe</t>
  </si>
  <si>
    <t>Zabezpieczenia przeciwkradzieżowe</t>
  </si>
  <si>
    <t>Nr rej.</t>
  </si>
  <si>
    <t>Marka</t>
  </si>
  <si>
    <t>Typ/model</t>
  </si>
  <si>
    <t>Rodzaj</t>
  </si>
  <si>
    <t>Poj./ład.</t>
  </si>
  <si>
    <t>L. miejsc</t>
  </si>
  <si>
    <t>Nr nadwozia</t>
  </si>
  <si>
    <t>Okres OC</t>
  </si>
  <si>
    <t>Okres AC</t>
  </si>
  <si>
    <t>Lokalizacja</t>
  </si>
  <si>
    <t>p</t>
  </si>
  <si>
    <t>s</t>
  </si>
  <si>
    <t>b</t>
  </si>
  <si>
    <t>w</t>
  </si>
  <si>
    <t>bu</t>
  </si>
  <si>
    <t>Rodzaj sumy ubezpieczenia</t>
  </si>
  <si>
    <t>Wyposażenie i urządzenia</t>
  </si>
  <si>
    <t>beton</t>
  </si>
  <si>
    <t>Urząd Miejski</t>
  </si>
  <si>
    <t>płyta betonowa, suporeks</t>
  </si>
  <si>
    <t>płyt betonowa, supoeks</t>
  </si>
  <si>
    <t xml:space="preserve">Rok prod. </t>
  </si>
  <si>
    <t>Aktualna s.u. AC</t>
  </si>
  <si>
    <t>tablica interaktywna z projektorem</t>
  </si>
  <si>
    <t>1.Urząd Gminy</t>
  </si>
  <si>
    <t>Świetlica, Soból</t>
  </si>
  <si>
    <t>Świetlica, Kazimierówka</t>
  </si>
  <si>
    <t>Świetlica, Wojciechówka</t>
  </si>
  <si>
    <t xml:space="preserve">Świetlica, Wakijów </t>
  </si>
  <si>
    <t>Świetlica, Mikulin</t>
  </si>
  <si>
    <t>Świetlica, Czartowice</t>
  </si>
  <si>
    <t>Świetlica, Przewale</t>
  </si>
  <si>
    <t>Świetlica, Czartowczyk</t>
  </si>
  <si>
    <t>Świetlica, Czermno</t>
  </si>
  <si>
    <t>Świetlica, Klątwy</t>
  </si>
  <si>
    <t>Świetlica, Perespa</t>
  </si>
  <si>
    <t>Świetlica, Podbór</t>
  </si>
  <si>
    <t>Świetlica, Marysin</t>
  </si>
  <si>
    <t xml:space="preserve">Mieszkalny - cegielnia, Tyszowce, ul. Kościelna </t>
  </si>
  <si>
    <t>Agronomówka, Perespa</t>
  </si>
  <si>
    <t>Gospodarczy, Perespa</t>
  </si>
  <si>
    <t>Ośrodek Zdrowia, Perespa</t>
  </si>
  <si>
    <t>Garaże, Perespa</t>
  </si>
  <si>
    <t>Obiekt socjalny przy Stadionie Miejskim</t>
  </si>
  <si>
    <t xml:space="preserve">Pochylnia dla niepełnosprawnych, Tyszowce, ul. 3. Maja </t>
  </si>
  <si>
    <t>Podjazd dla niepełnosprawnych</t>
  </si>
  <si>
    <t xml:space="preserve">Boisko wielofunkcyjne do koszykówki i siatkówki </t>
  </si>
  <si>
    <t>Budowa infrastruktury turystycznej na szlaku kajakowym Tyszowce – Czermno</t>
  </si>
  <si>
    <t>2. Samorzadowe Centrum Kultury</t>
  </si>
  <si>
    <t>3. Gminna biblioteka</t>
  </si>
  <si>
    <t>Budynek Szkoły, Tyszowce, ul. Szkolna 2</t>
  </si>
  <si>
    <t xml:space="preserve">Ogrodzenie </t>
  </si>
  <si>
    <t>Oczyszczalnia</t>
  </si>
  <si>
    <t>2.Samorzadowe Centrum Kultury</t>
  </si>
  <si>
    <t>Budynek Szkoły Kazimierówka 36</t>
  </si>
  <si>
    <t>Budynek  gospodarczy Kazimierówka 36</t>
  </si>
  <si>
    <t>Mikroskop biologiczny z kamerą</t>
  </si>
  <si>
    <t>Budynek szkoły</t>
  </si>
  <si>
    <t>Tablica interaktywna</t>
  </si>
  <si>
    <t>mikroskop z kamerą</t>
  </si>
  <si>
    <t>Budyek przedszkola</t>
  </si>
  <si>
    <t>Wyposażenie i urzadzenia</t>
  </si>
  <si>
    <t>LTM 9C50</t>
  </si>
  <si>
    <t>Ursus</t>
  </si>
  <si>
    <t>C 360</t>
  </si>
  <si>
    <t>ciągnik rolniczy</t>
  </si>
  <si>
    <t>3120/0</t>
  </si>
  <si>
    <t>LTM 89XW</t>
  </si>
  <si>
    <t>Żuk</t>
  </si>
  <si>
    <t>FS Lublin</t>
  </si>
  <si>
    <t>2120/2500</t>
  </si>
  <si>
    <t>SUL0156111H047787</t>
  </si>
  <si>
    <t>LTM 5R42</t>
  </si>
  <si>
    <t>Autosan</t>
  </si>
  <si>
    <t>D-44A</t>
  </si>
  <si>
    <t>przyczepa rolnicza</t>
  </si>
  <si>
    <t>0/4500</t>
  </si>
  <si>
    <t>LTM 14WR</t>
  </si>
  <si>
    <t>Kamaz</t>
  </si>
  <si>
    <t>ciężarowy</t>
  </si>
  <si>
    <t>10800/11600</t>
  </si>
  <si>
    <t>LTM 8P14</t>
  </si>
  <si>
    <t xml:space="preserve">IFA </t>
  </si>
  <si>
    <t>HL 10.40VTA</t>
  </si>
  <si>
    <t>przyczepka</t>
  </si>
  <si>
    <t>LTM 77PW</t>
  </si>
  <si>
    <t>Volkswagen</t>
  </si>
  <si>
    <t>Transporter</t>
  </si>
  <si>
    <t>osobowy</t>
  </si>
  <si>
    <t>1896/0</t>
  </si>
  <si>
    <t>WV2ZZZ7HZ9X007132</t>
  </si>
  <si>
    <t>LTM 07JW</t>
  </si>
  <si>
    <t>Skoda</t>
  </si>
  <si>
    <t>Octavia</t>
  </si>
  <si>
    <t>1595/0</t>
  </si>
  <si>
    <t>TMBDX41UX78867472</t>
  </si>
  <si>
    <t>LTM K875</t>
  </si>
  <si>
    <t>pożarniczy</t>
  </si>
  <si>
    <t>Pożarniczy specjalny</t>
  </si>
  <si>
    <t>ZAT 4922</t>
  </si>
  <si>
    <t>Jelcz</t>
  </si>
  <si>
    <t>LTM 84UE</t>
  </si>
  <si>
    <t>T4</t>
  </si>
  <si>
    <t>2370/900</t>
  </si>
  <si>
    <t>WUZZZ70ZSH097342</t>
  </si>
  <si>
    <t>LTM 81FL</t>
  </si>
  <si>
    <t xml:space="preserve">Star </t>
  </si>
  <si>
    <t>LTM 32US</t>
  </si>
  <si>
    <t>BOVA</t>
  </si>
  <si>
    <t>Futura LD1 2300A</t>
  </si>
  <si>
    <t>autobus</t>
  </si>
  <si>
    <t>8661/0</t>
  </si>
  <si>
    <t>XL9AA12JGX7003505</t>
  </si>
  <si>
    <t>LTM K782</t>
  </si>
  <si>
    <t>SUSP142CJW0000044</t>
  </si>
  <si>
    <t>LTM 05747</t>
  </si>
  <si>
    <t>FS Lublin Żuk</t>
  </si>
  <si>
    <t>A151B</t>
  </si>
  <si>
    <t>Budynek Domu Kultury ul. 3-go Maja 36a</t>
  </si>
  <si>
    <t>Remont i modernizacja świetlicy wiejskiej wraz z otoczeniem w miejscowości Przewale</t>
  </si>
  <si>
    <t>Budynek po byłym internacie</t>
  </si>
  <si>
    <t>Budowa kompleksu sportowego w miejscowości Tyszowce – I etap (boisko wielofunkcyjne do piłki ręcznej i koszykówki)</t>
  </si>
  <si>
    <t>Budowa kompleksu sportowego w Tyszowcach – Etap II (boisko do koszykówki i siatkówki)</t>
  </si>
  <si>
    <t>Budowa wodociągów w miejscowościach Czermno, Kazimierówka, Marysin, Perespa, Rudka, Wikijów – II etap</t>
  </si>
  <si>
    <t>Stworzenie miejsca rekreacji i wypoczynku (plac zabaw) dla mieszkańców i gości w miejscowości Tyszowce</t>
  </si>
  <si>
    <t>Wodociągi w miejscowościach Czermno, Kazimierówka, Marysin, Perespa, Rudka, Wakijów-II</t>
  </si>
  <si>
    <t>Budynek administracyjny UM, Tyszowce, ul. 3Maja 8</t>
  </si>
  <si>
    <t>Agronomówka, Tyszowce, ul. Wielka</t>
  </si>
  <si>
    <t xml:space="preserve">Gospodarczy, Tyszowce,   ul. Wielka   </t>
  </si>
  <si>
    <t>Przychodnia, Tyszowce, ul. Kościelna</t>
  </si>
  <si>
    <t>1944, 1980</t>
  </si>
  <si>
    <t>cegła, gazobeton</t>
  </si>
  <si>
    <t>żelbeton</t>
  </si>
  <si>
    <t>blacha</t>
  </si>
  <si>
    <t xml:space="preserve">cegła </t>
  </si>
  <si>
    <t>papa</t>
  </si>
  <si>
    <t>cegła</t>
  </si>
  <si>
    <t>gazobeton</t>
  </si>
  <si>
    <t>Oczyszczalnia ścieków, Tyszowce przy ulicy Jaśminowa wraz z wyposazeniem</t>
  </si>
  <si>
    <t>Sieci kanalizacyjne, stacje kanalizacyjne, stacje higienizacji osadu, stacje wodociągowe wraz z wyposażeniem</t>
  </si>
  <si>
    <t xml:space="preserve">Budynek ubikacji w miejscowości Klątwy </t>
  </si>
  <si>
    <t>Budynek po byłej aptece w Tyszowcach ul. Kościelna 23</t>
  </si>
  <si>
    <t>Budynek w miejscowości Klątwy</t>
  </si>
  <si>
    <t xml:space="preserve">Mała architektura w miejscowości Klątwy </t>
  </si>
  <si>
    <t xml:space="preserve">Plac zabaw w miejscowości Klątwy </t>
  </si>
  <si>
    <t>Wyposażenie i urządzenia w tym toalety przenośne</t>
  </si>
  <si>
    <t xml:space="preserve">2. </t>
  </si>
  <si>
    <t>Zgodnie z p.poż 2 szt. gasnic, 1 szt. hydrntu zewnętrznego, 3 szt. hydrantu wewnętrznego</t>
  </si>
  <si>
    <t>Co najmniej 2 zamki wielozastawkowe w kazdych drzwiach zewnętrznych, alarm tylko na miejscu</t>
  </si>
  <si>
    <t>suporex</t>
  </si>
  <si>
    <t>ss</t>
  </si>
  <si>
    <t>drewno</t>
  </si>
  <si>
    <t>blaacha</t>
  </si>
  <si>
    <t>Sprzet elektrniczny starszy niż 7 lat</t>
  </si>
  <si>
    <t>Sprzet elektroniczny starszy niż 7 lat</t>
  </si>
  <si>
    <t>Mikroskop z kamerą</t>
  </si>
  <si>
    <t xml:space="preserve">Zgodnie z p.poż 1 szt. gasnic, </t>
  </si>
  <si>
    <t>Okratowane okna, alarm tylko na miejscu</t>
  </si>
  <si>
    <t>Budynek</t>
  </si>
  <si>
    <t>Zgodnie z p.poż 2 szt. gasnic, 2 szt. hydranu wewnętrznego</t>
  </si>
  <si>
    <t xml:space="preserve">1. </t>
  </si>
  <si>
    <t>Sprzęt stacjonarny*</t>
  </si>
  <si>
    <t>Sprzet przenośny*</t>
  </si>
  <si>
    <t>* bez podziału na lata</t>
  </si>
  <si>
    <t>Okres NNW</t>
  </si>
  <si>
    <t>15.02.2018 14.02.2021</t>
  </si>
  <si>
    <t>LTM 26998</t>
  </si>
  <si>
    <t xml:space="preserve">FS Lublin </t>
  </si>
  <si>
    <t>SUL332212W0030462</t>
  </si>
  <si>
    <t>17.05.2018 16.05.2021</t>
  </si>
  <si>
    <t>LTM 43AX</t>
  </si>
  <si>
    <t>Renault</t>
  </si>
  <si>
    <t>Mascott</t>
  </si>
  <si>
    <t>VF654ANA000003278</t>
  </si>
  <si>
    <t>21.11.2018 20.11.2021</t>
  </si>
  <si>
    <t>LTM 18998</t>
  </si>
  <si>
    <t>Magirus</t>
  </si>
  <si>
    <t>Deutz</t>
  </si>
  <si>
    <t>29.10.2018 28.10.2021</t>
  </si>
  <si>
    <t>13.</t>
  </si>
  <si>
    <t>14.</t>
  </si>
  <si>
    <t>15.</t>
  </si>
  <si>
    <t>16.</t>
  </si>
  <si>
    <t>17.</t>
  </si>
  <si>
    <t>Monitoring*</t>
  </si>
  <si>
    <t>Sprzęt przenośny*</t>
  </si>
  <si>
    <t>Budynek świetlicy w Zamłyniu</t>
  </si>
  <si>
    <t>murowany</t>
  </si>
  <si>
    <t xml:space="preserve">3. </t>
  </si>
  <si>
    <t>Budynek światlicy w Zamłyniu</t>
  </si>
  <si>
    <t>Jednostka nie posada wlasnego budynku</t>
  </si>
  <si>
    <t>3. Gminna Biblioteka Publiczna</t>
  </si>
  <si>
    <t>7 gaśnic, hyndranty zewnętrzne szt. 1</t>
  </si>
  <si>
    <t>2 gaśnice</t>
  </si>
  <si>
    <t>hydrant zewnętrzny szt. 1</t>
  </si>
  <si>
    <t>1 hydrant wewnętrzny, 3 gasnice, 1 hydrant zewnętrzny</t>
  </si>
  <si>
    <t xml:space="preserve">1 hydrant wenętrzny, </t>
  </si>
  <si>
    <t>drwi antywłamaniowe, 2 zamki</t>
  </si>
  <si>
    <t>2 gasnice, 1 hyndrant zewnętrzny</t>
  </si>
  <si>
    <t>2 zamki</t>
  </si>
  <si>
    <t>1 hydant zwnętrzny</t>
  </si>
  <si>
    <t>2 zamki, drwi antywłamaniowe</t>
  </si>
  <si>
    <t>Alarm wewnętrzny, czyjki na całym parterze, zamki podwójne drzwiantywłamaniowe</t>
  </si>
  <si>
    <t>okratowane okna na parterze</t>
  </si>
  <si>
    <t>2 zamki, drzwiantywlamaniowe</t>
  </si>
  <si>
    <t>karty w oknach</t>
  </si>
  <si>
    <t xml:space="preserve">Budynek biblioteki </t>
  </si>
  <si>
    <t>3. Miejsko Gminna Biblioteka Publiczna</t>
  </si>
  <si>
    <t>drewniane krokwie</t>
  </si>
  <si>
    <t>Sprzęt elektroniczny starszy niż 7 lat w tym urzadzenie alarmowe</t>
  </si>
  <si>
    <t>4. Szkoła Podstawowa w Tyszowcach</t>
  </si>
  <si>
    <t>10. Miejski Ośrodek Pomocy Społecznej</t>
  </si>
  <si>
    <t>9. Przedszkole Samorzadowe w Tyszowcach</t>
  </si>
  <si>
    <t>7. Szkoła Podstawowa w Przewalu</t>
  </si>
  <si>
    <t>5. Szkola Podstawowa w Kazimierowce</t>
  </si>
  <si>
    <t>cegła, suporex</t>
  </si>
  <si>
    <t>stalowe, betonowe</t>
  </si>
  <si>
    <t>stalowe</t>
  </si>
  <si>
    <t>blachodachówka</t>
  </si>
  <si>
    <t>4.Szkola Podstawowa w Tyszowcach</t>
  </si>
  <si>
    <t>5. Szkoła Podstawowa w Kazimierówce</t>
  </si>
  <si>
    <t>6. Szkoła Podstawowa w Czartowszyku</t>
  </si>
  <si>
    <t>8. Szkoła odstawowa w Perespie</t>
  </si>
  <si>
    <t>9. Przeszkole Samorządowe w Tyszowcach</t>
  </si>
  <si>
    <t>Kserokopiarki i urządzenia wielofunkcyjne*</t>
  </si>
  <si>
    <t>Tablice interaktywna + projektor*</t>
  </si>
  <si>
    <t xml:space="preserve">pożarniczy  </t>
  </si>
  <si>
    <t>4. Szkoła Podstwowa w Tyszowcach</t>
  </si>
  <si>
    <t>Budynek szkoly ul. Skolna 2</t>
  </si>
  <si>
    <t>5. Szkoła Podtawowa w Kazimierówce</t>
  </si>
  <si>
    <t>Budynek gospodarczy</t>
  </si>
  <si>
    <t>Zgodnie z p.poż 1 szt. hydrntu zewnętrznego</t>
  </si>
  <si>
    <t>Co najmniej 2 zamki wielozastawkowe w kazdych drzwiach zewnętrznych, alarm tylko na miejscu, stały dozór wewnętrzny</t>
  </si>
  <si>
    <t>Co najmniej 2 zamki wielozastawkowe w kazdych drzwiach zewnętrznych</t>
  </si>
  <si>
    <t>6. Szkoła Podstawowa w Czartowczyku</t>
  </si>
  <si>
    <t>8. Szkoła Podstawowa w Perespie</t>
  </si>
  <si>
    <t>9. Przedszkole Samorzdowe</t>
  </si>
  <si>
    <t>Budynek przedszkola</t>
  </si>
  <si>
    <t>1. Urząd Miejski w Tyszowcach</t>
  </si>
  <si>
    <t>6. Szkoła Pdstawowa w Czartowczyku</t>
  </si>
  <si>
    <t>rtowczyku</t>
  </si>
  <si>
    <t>ąd Miejski wTyszowcach</t>
  </si>
  <si>
    <t>Świetlica, Czartowiec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</si>
</sst>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_-* #,##0.00&quot; zł&quot;_-;\-* #,##0.00&quot; zł&quot;_-;_-* \-??&quot; zł&quot;_-;_-@_-"/>
    <numFmt numFmtId="167" formatCode="#,##0.00\ &quot;zł&quot;"/>
  </numFmts>
  <fonts count="4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1"/>
      <color indexed="10"/>
      <name val="Times New Roman"/>
      <family val="1"/>
      <charset val="238"/>
    </font>
    <font>
      <sz val="8"/>
      <name val="Calibri"/>
      <family val="2"/>
      <charset val="238"/>
    </font>
    <font>
      <sz val="10"/>
      <color indexed="10"/>
      <name val="Times New Roman"/>
      <family val="1"/>
      <charset val="238"/>
    </font>
    <font>
      <sz val="9"/>
      <color indexed="12"/>
      <name val="Arial"/>
      <family val="2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.5"/>
      <color indexed="8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/>
    <xf numFmtId="0" fontId="17" fillId="20" borderId="1" applyNumberFormat="0" applyAlignment="0" applyProtection="0"/>
    <xf numFmtId="9" fontId="5" fillId="0" borderId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23" borderId="9" applyNumberFormat="0" applyAlignment="0" applyProtection="0"/>
    <xf numFmtId="44" fontId="1" fillId="0" borderId="0" applyFont="0" applyFill="0" applyBorder="0" applyAlignment="0" applyProtection="0"/>
    <xf numFmtId="166" fontId="5" fillId="0" borderId="0" applyFill="0" applyBorder="0" applyAlignment="0" applyProtection="0"/>
    <xf numFmtId="0" fontId="22" fillId="3" borderId="0" applyNumberFormat="0" applyBorder="0" applyAlignment="0" applyProtection="0"/>
  </cellStyleXfs>
  <cellXfs count="228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/>
    <xf numFmtId="0" fontId="0" fillId="0" borderId="0" xfId="0" applyAlignment="1">
      <alignment horizontal="center"/>
    </xf>
    <xf numFmtId="0" fontId="26" fillId="0" borderId="0" xfId="0" applyFont="1"/>
    <xf numFmtId="44" fontId="4" fillId="0" borderId="10" xfId="43" applyFont="1" applyFill="1" applyBorder="1" applyAlignment="1" applyProtection="1">
      <alignment horizontal="right" wrapText="1"/>
      <protection locked="0"/>
    </xf>
    <xf numFmtId="0" fontId="4" fillId="25" borderId="10" xfId="35" applyFont="1" applyFill="1" applyBorder="1" applyAlignment="1">
      <alignment wrapText="1"/>
    </xf>
    <xf numFmtId="0" fontId="4" fillId="25" borderId="11" xfId="35" applyFont="1" applyFill="1" applyBorder="1" applyAlignment="1">
      <alignment wrapText="1"/>
    </xf>
    <xf numFmtId="0" fontId="28" fillId="0" borderId="0" xfId="0" applyFont="1"/>
    <xf numFmtId="0" fontId="4" fillId="0" borderId="12" xfId="35" applyFont="1" applyBorder="1" applyAlignment="1">
      <alignment horizontal="left"/>
    </xf>
    <xf numFmtId="49" fontId="28" fillId="0" borderId="0" xfId="0" applyNumberFormat="1" applyFont="1"/>
    <xf numFmtId="0" fontId="2" fillId="20" borderId="12" xfId="35" applyFont="1" applyFill="1" applyBorder="1" applyAlignment="1">
      <alignment horizontal="center" vertical="center"/>
    </xf>
    <xf numFmtId="0" fontId="2" fillId="20" borderId="10" xfId="35" applyFont="1" applyFill="1" applyBorder="1" applyAlignment="1">
      <alignment horizontal="center" vertical="center"/>
    </xf>
    <xf numFmtId="0" fontId="4" fillId="0" borderId="10" xfId="35" applyFont="1" applyBorder="1" applyAlignment="1">
      <alignment horizontal="left"/>
    </xf>
    <xf numFmtId="0" fontId="4" fillId="25" borderId="11" xfId="35" applyFont="1" applyFill="1" applyBorder="1" applyAlignment="1">
      <alignment horizontal="center" wrapText="1"/>
    </xf>
    <xf numFmtId="164" fontId="4" fillId="25" borderId="11" xfId="35" applyNumberFormat="1" applyFont="1" applyFill="1" applyBorder="1"/>
    <xf numFmtId="0" fontId="4" fillId="25" borderId="11" xfId="35" applyNumberFormat="1" applyFont="1" applyFill="1" applyBorder="1"/>
    <xf numFmtId="0" fontId="4" fillId="25" borderId="10" xfId="35" applyFont="1" applyFill="1" applyBorder="1" applyAlignment="1">
      <alignment horizontal="center" wrapText="1"/>
    </xf>
    <xf numFmtId="0" fontId="4" fillId="25" borderId="10" xfId="35" applyNumberFormat="1" applyFont="1" applyFill="1" applyBorder="1"/>
    <xf numFmtId="164" fontId="4" fillId="25" borderId="10" xfId="35" applyNumberFormat="1" applyFont="1" applyFill="1" applyBorder="1" applyAlignment="1">
      <alignment horizontal="center" wrapText="1"/>
    </xf>
    <xf numFmtId="164" fontId="4" fillId="25" borderId="10" xfId="35" applyNumberFormat="1" applyFont="1" applyFill="1" applyBorder="1"/>
    <xf numFmtId="164" fontId="4" fillId="25" borderId="12" xfId="35" applyNumberFormat="1" applyFont="1" applyFill="1" applyBorder="1"/>
    <xf numFmtId="0" fontId="4" fillId="25" borderId="10" xfId="35" applyFont="1" applyFill="1" applyBorder="1" applyAlignment="1">
      <alignment horizontal="center"/>
    </xf>
    <xf numFmtId="164" fontId="4" fillId="25" borderId="10" xfId="35" applyNumberFormat="1" applyFont="1" applyFill="1" applyBorder="1" applyAlignment="1">
      <alignment horizontal="center"/>
    </xf>
    <xf numFmtId="0" fontId="4" fillId="0" borderId="0" xfId="0" applyFont="1"/>
    <xf numFmtId="0" fontId="26" fillId="0" borderId="0" xfId="0" applyFont="1" applyAlignment="1">
      <alignment wrapText="1"/>
    </xf>
    <xf numFmtId="49" fontId="26" fillId="0" borderId="0" xfId="0" applyNumberFormat="1" applyFont="1" applyAlignment="1">
      <alignment wrapText="1"/>
    </xf>
    <xf numFmtId="166" fontId="26" fillId="0" borderId="0" xfId="0" applyNumberFormat="1" applyFont="1"/>
    <xf numFmtId="49" fontId="4" fillId="0" borderId="11" xfId="0" applyNumberFormat="1" applyFont="1" applyBorder="1" applyAlignment="1">
      <alignment horizontal="left" wrapText="1"/>
    </xf>
    <xf numFmtId="49" fontId="26" fillId="0" borderId="2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26" fillId="0" borderId="15" xfId="0" applyNumberFormat="1" applyFont="1" applyBorder="1" applyAlignment="1">
      <alignment horizontal="left" wrapText="1"/>
    </xf>
    <xf numFmtId="0" fontId="27" fillId="26" borderId="16" xfId="0" applyFont="1" applyFill="1" applyBorder="1" applyAlignment="1">
      <alignment horizontal="left" wrapText="1"/>
    </xf>
    <xf numFmtId="49" fontId="27" fillId="26" borderId="16" xfId="0" applyNumberFormat="1" applyFont="1" applyFill="1" applyBorder="1" applyAlignment="1">
      <alignment horizontal="left" wrapText="1"/>
    </xf>
    <xf numFmtId="49" fontId="27" fillId="26" borderId="17" xfId="0" applyNumberFormat="1" applyFont="1" applyFill="1" applyBorder="1" applyAlignment="1">
      <alignment horizontal="left" wrapText="1"/>
    </xf>
    <xf numFmtId="0" fontId="28" fillId="25" borderId="0" xfId="0" applyFont="1" applyFill="1" applyAlignment="1">
      <alignment horizontal="right"/>
    </xf>
    <xf numFmtId="0" fontId="28" fillId="27" borderId="0" xfId="0" applyFont="1" applyFill="1" applyAlignment="1">
      <alignment horizontal="right"/>
    </xf>
    <xf numFmtId="0" fontId="2" fillId="0" borderId="21" xfId="35" applyFont="1" applyBorder="1" applyAlignment="1">
      <alignment vertical="top"/>
    </xf>
    <xf numFmtId="0" fontId="2" fillId="0" borderId="22" xfId="35" applyFont="1" applyBorder="1" applyAlignment="1">
      <alignment vertical="top"/>
    </xf>
    <xf numFmtId="49" fontId="26" fillId="0" borderId="0" xfId="0" applyNumberFormat="1" applyFont="1" applyAlignment="1">
      <alignment horizontal="left"/>
    </xf>
    <xf numFmtId="44" fontId="2" fillId="0" borderId="25" xfId="43" applyFont="1" applyBorder="1" applyAlignment="1">
      <alignment vertical="top"/>
    </xf>
    <xf numFmtId="44" fontId="2" fillId="20" borderId="12" xfId="43" applyFont="1" applyFill="1" applyBorder="1" applyAlignment="1" applyProtection="1">
      <alignment horizontal="center" vertical="center"/>
    </xf>
    <xf numFmtId="44" fontId="4" fillId="0" borderId="12" xfId="43" applyFont="1" applyFill="1" applyBorder="1" applyAlignment="1" applyProtection="1">
      <alignment horizontal="right" wrapText="1"/>
      <protection locked="0"/>
    </xf>
    <xf numFmtId="44" fontId="2" fillId="20" borderId="10" xfId="43" applyFont="1" applyFill="1" applyBorder="1" applyAlignment="1" applyProtection="1">
      <alignment horizontal="center" vertical="center"/>
    </xf>
    <xf numFmtId="44" fontId="26" fillId="0" borderId="0" xfId="43" applyFont="1"/>
    <xf numFmtId="43" fontId="26" fillId="0" borderId="0" xfId="0" applyNumberFormat="1" applyFont="1"/>
    <xf numFmtId="0" fontId="25" fillId="0" borderId="0" xfId="0" applyFont="1" applyFill="1" applyBorder="1"/>
    <xf numFmtId="164" fontId="4" fillId="25" borderId="11" xfId="35" applyNumberFormat="1" applyFont="1" applyFill="1" applyBorder="1" applyAlignment="1">
      <alignment horizontal="center"/>
    </xf>
    <xf numFmtId="0" fontId="0" fillId="0" borderId="27" xfId="0" applyBorder="1" applyAlignment="1">
      <alignment wrapText="1"/>
    </xf>
    <xf numFmtId="0" fontId="0" fillId="0" borderId="27" xfId="0" applyFill="1" applyBorder="1" applyAlignment="1">
      <alignment wrapText="1"/>
    </xf>
    <xf numFmtId="164" fontId="2" fillId="20" borderId="10" xfId="44" applyNumberFormat="1" applyFont="1" applyFill="1" applyBorder="1" applyAlignment="1" applyProtection="1">
      <alignment horizontal="center" vertical="center" wrapText="1"/>
    </xf>
    <xf numFmtId="164" fontId="0" fillId="0" borderId="0" xfId="0" applyNumberFormat="1"/>
    <xf numFmtId="164" fontId="2" fillId="20" borderId="18" xfId="44" applyNumberFormat="1" applyFont="1" applyFill="1" applyBorder="1" applyAlignment="1" applyProtection="1">
      <alignment horizontal="center" vertical="center" wrapText="1"/>
    </xf>
    <xf numFmtId="0" fontId="2" fillId="28" borderId="18" xfId="35" applyFont="1" applyFill="1" applyBorder="1" applyAlignment="1">
      <alignment horizontal="center" wrapText="1"/>
    </xf>
    <xf numFmtId="164" fontId="2" fillId="28" borderId="18" xfId="35" applyNumberFormat="1" applyFont="1" applyFill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4" fillId="0" borderId="11" xfId="35" applyFont="1" applyFill="1" applyBorder="1" applyAlignment="1">
      <alignment wrapText="1"/>
    </xf>
    <xf numFmtId="0" fontId="4" fillId="0" borderId="11" xfId="35" applyFont="1" applyFill="1" applyBorder="1" applyAlignment="1">
      <alignment horizontal="center" wrapText="1"/>
    </xf>
    <xf numFmtId="164" fontId="4" fillId="0" borderId="11" xfId="35" applyNumberFormat="1" applyFont="1" applyFill="1" applyBorder="1"/>
    <xf numFmtId="164" fontId="4" fillId="0" borderId="11" xfId="35" applyNumberFormat="1" applyFont="1" applyFill="1" applyBorder="1" applyAlignment="1">
      <alignment horizontal="center"/>
    </xf>
    <xf numFmtId="0" fontId="4" fillId="0" borderId="11" xfId="35" applyNumberFormat="1" applyFont="1" applyFill="1" applyBorder="1"/>
    <xf numFmtId="0" fontId="25" fillId="0" borderId="0" xfId="0" applyFont="1" applyFill="1"/>
    <xf numFmtId="49" fontId="26" fillId="0" borderId="10" xfId="0" applyNumberFormat="1" applyFont="1" applyBorder="1" applyAlignment="1">
      <alignment horizontal="left" wrapText="1"/>
    </xf>
    <xf numFmtId="0" fontId="27" fillId="26" borderId="18" xfId="0" applyFont="1" applyFill="1" applyBorder="1" applyAlignment="1">
      <alignment horizontal="left" wrapText="1"/>
    </xf>
    <xf numFmtId="0" fontId="4" fillId="25" borderId="10" xfId="35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wrapText="1"/>
    </xf>
    <xf numFmtId="0" fontId="24" fillId="0" borderId="12" xfId="0" applyFont="1" applyBorder="1" applyAlignment="1">
      <alignment horizontal="center" wrapText="1"/>
    </xf>
    <xf numFmtId="0" fontId="23" fillId="0" borderId="0" xfId="0" applyFont="1" applyBorder="1"/>
    <xf numFmtId="0" fontId="31" fillId="25" borderId="0" xfId="0" applyFont="1" applyFill="1" applyBorder="1" applyAlignment="1">
      <alignment horizontal="center" wrapText="1"/>
    </xf>
    <xf numFmtId="0" fontId="32" fillId="25" borderId="0" xfId="0" applyFont="1" applyFill="1" applyBorder="1" applyAlignment="1">
      <alignment horizontal="center" wrapText="1"/>
    </xf>
    <xf numFmtId="0" fontId="24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49" fontId="30" fillId="0" borderId="12" xfId="0" applyNumberFormat="1" applyFont="1" applyBorder="1" applyAlignment="1">
      <alignment horizontal="center"/>
    </xf>
    <xf numFmtId="0" fontId="30" fillId="25" borderId="12" xfId="0" applyFont="1" applyFill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0" fontId="24" fillId="25" borderId="12" xfId="0" applyFont="1" applyFill="1" applyBorder="1" applyAlignment="1">
      <alignment horizontal="center"/>
    </xf>
    <xf numFmtId="0" fontId="24" fillId="25" borderId="12" xfId="0" applyFont="1" applyFill="1" applyBorder="1" applyAlignment="1">
      <alignment horizontal="center" wrapText="1"/>
    </xf>
    <xf numFmtId="0" fontId="4" fillId="0" borderId="11" xfId="35" applyFont="1" applyFill="1" applyBorder="1" applyAlignment="1">
      <alignment horizontal="center"/>
    </xf>
    <xf numFmtId="164" fontId="4" fillId="0" borderId="11" xfId="35" applyNumberFormat="1" applyFont="1" applyFill="1" applyBorder="1" applyAlignment="1">
      <alignment horizontal="center" wrapText="1"/>
    </xf>
    <xf numFmtId="0" fontId="4" fillId="25" borderId="28" xfId="35" applyFont="1" applyFill="1" applyBorder="1" applyAlignment="1">
      <alignment horizontal="center"/>
    </xf>
    <xf numFmtId="0" fontId="4" fillId="25" borderId="11" xfId="35" applyFont="1" applyFill="1" applyBorder="1" applyAlignment="1">
      <alignment horizontal="center"/>
    </xf>
    <xf numFmtId="164" fontId="4" fillId="25" borderId="11" xfId="35" applyNumberFormat="1" applyFont="1" applyFill="1" applyBorder="1" applyAlignment="1">
      <alignment horizontal="center" wrapText="1"/>
    </xf>
    <xf numFmtId="0" fontId="4" fillId="25" borderId="11" xfId="35" applyFont="1" applyFill="1" applyBorder="1" applyAlignment="1">
      <alignment horizontal="center" vertical="center"/>
    </xf>
    <xf numFmtId="0" fontId="4" fillId="25" borderId="10" xfId="35" applyFont="1" applyFill="1" applyBorder="1" applyAlignment="1">
      <alignment horizontal="center" vertical="center"/>
    </xf>
    <xf numFmtId="0" fontId="24" fillId="0" borderId="32" xfId="0" applyFont="1" applyBorder="1" applyAlignment="1">
      <alignment horizontal="center" wrapText="1"/>
    </xf>
    <xf numFmtId="0" fontId="25" fillId="0" borderId="0" xfId="0" applyFont="1" applyBorder="1"/>
    <xf numFmtId="0" fontId="35" fillId="0" borderId="0" xfId="0" applyFont="1"/>
    <xf numFmtId="0" fontId="24" fillId="0" borderId="12" xfId="0" applyFont="1" applyBorder="1" applyAlignment="1">
      <alignment horizontal="right"/>
    </xf>
    <xf numFmtId="0" fontId="25" fillId="0" borderId="0" xfId="0" applyFont="1" applyAlignment="1">
      <alignment horizontal="center"/>
    </xf>
    <xf numFmtId="0" fontId="30" fillId="0" borderId="12" xfId="0" applyFont="1" applyBorder="1" applyAlignment="1">
      <alignment horizontal="left"/>
    </xf>
    <xf numFmtId="0" fontId="24" fillId="25" borderId="12" xfId="0" applyFont="1" applyFill="1" applyBorder="1" applyAlignment="1">
      <alignment horizontal="left" wrapText="1"/>
    </xf>
    <xf numFmtId="0" fontId="24" fillId="0" borderId="0" xfId="0" applyFont="1"/>
    <xf numFmtId="0" fontId="26" fillId="0" borderId="0" xfId="0" applyFont="1"/>
    <xf numFmtId="165" fontId="0" fillId="0" borderId="0" xfId="0" applyNumberFormat="1"/>
    <xf numFmtId="165" fontId="25" fillId="0" borderId="0" xfId="0" applyNumberFormat="1" applyFont="1" applyFill="1"/>
    <xf numFmtId="165" fontId="25" fillId="0" borderId="0" xfId="0" applyNumberFormat="1" applyFont="1"/>
    <xf numFmtId="167" fontId="0" fillId="0" borderId="0" xfId="0" applyNumberFormat="1"/>
    <xf numFmtId="167" fontId="24" fillId="25" borderId="12" xfId="0" applyNumberFormat="1" applyFont="1" applyFill="1" applyBorder="1" applyAlignment="1">
      <alignment horizontal="center" wrapText="1"/>
    </xf>
    <xf numFmtId="0" fontId="4" fillId="25" borderId="12" xfId="35" applyFont="1" applyFill="1" applyBorder="1" applyAlignment="1">
      <alignment horizontal="center"/>
    </xf>
    <xf numFmtId="0" fontId="4" fillId="25" borderId="12" xfId="35" applyFont="1" applyFill="1" applyBorder="1" applyAlignment="1">
      <alignment horizontal="center" wrapText="1"/>
    </xf>
    <xf numFmtId="164" fontId="4" fillId="25" borderId="12" xfId="35" applyNumberFormat="1" applyFont="1" applyFill="1" applyBorder="1" applyAlignment="1">
      <alignment horizontal="center" wrapText="1"/>
    </xf>
    <xf numFmtId="0" fontId="4" fillId="25" borderId="12" xfId="35" applyFont="1" applyFill="1" applyBorder="1" applyAlignment="1">
      <alignment wrapText="1"/>
    </xf>
    <xf numFmtId="164" fontId="4" fillId="25" borderId="12" xfId="35" applyNumberFormat="1" applyFont="1" applyFill="1" applyBorder="1" applyAlignment="1">
      <alignment horizontal="center"/>
    </xf>
    <xf numFmtId="0" fontId="4" fillId="25" borderId="12" xfId="35" applyNumberFormat="1" applyFont="1" applyFill="1" applyBorder="1"/>
    <xf numFmtId="0" fontId="37" fillId="0" borderId="12" xfId="0" applyFont="1" applyBorder="1" applyAlignment="1">
      <alignment wrapText="1"/>
    </xf>
    <xf numFmtId="8" fontId="0" fillId="0" borderId="0" xfId="0" applyNumberFormat="1"/>
    <xf numFmtId="8" fontId="25" fillId="0" borderId="0" xfId="0" applyNumberFormat="1" applyFont="1"/>
    <xf numFmtId="0" fontId="4" fillId="29" borderId="10" xfId="0" applyFont="1" applyFill="1" applyBorder="1" applyAlignment="1">
      <alignment vertical="center" wrapText="1"/>
    </xf>
    <xf numFmtId="167" fontId="4" fillId="29" borderId="10" xfId="0" applyNumberFormat="1" applyFont="1" applyFill="1" applyBorder="1" applyAlignment="1">
      <alignment horizontal="center" vertical="center"/>
    </xf>
    <xf numFmtId="167" fontId="4" fillId="0" borderId="11" xfId="35" applyNumberFormat="1" applyFont="1" applyFill="1" applyBorder="1"/>
    <xf numFmtId="167" fontId="4" fillId="25" borderId="10" xfId="35" applyNumberFormat="1" applyFont="1" applyFill="1" applyBorder="1"/>
    <xf numFmtId="167" fontId="37" fillId="0" borderId="12" xfId="0" applyNumberFormat="1" applyFont="1" applyBorder="1" applyAlignment="1">
      <alignment horizontal="right" wrapText="1"/>
    </xf>
    <xf numFmtId="167" fontId="4" fillId="25" borderId="11" xfId="35" applyNumberFormat="1" applyFont="1" applyFill="1" applyBorder="1"/>
    <xf numFmtId="0" fontId="2" fillId="0" borderId="0" xfId="0" applyFont="1"/>
    <xf numFmtId="44" fontId="4" fillId="0" borderId="0" xfId="43" applyFont="1"/>
    <xf numFmtId="49" fontId="4" fillId="0" borderId="0" xfId="0" applyNumberFormat="1" applyFont="1" applyAlignment="1">
      <alignment horizontal="left"/>
    </xf>
    <xf numFmtId="44" fontId="4" fillId="0" borderId="10" xfId="43" applyFont="1" applyBorder="1"/>
    <xf numFmtId="0" fontId="39" fillId="25" borderId="10" xfId="35" applyFont="1" applyFill="1" applyBorder="1" applyAlignment="1">
      <alignment horizontal="center" vertical="center" wrapText="1"/>
    </xf>
    <xf numFmtId="0" fontId="38" fillId="30" borderId="10" xfId="35" applyFont="1" applyFill="1" applyBorder="1" applyAlignment="1">
      <alignment horizontal="center" vertical="center" wrapText="1"/>
    </xf>
    <xf numFmtId="0" fontId="4" fillId="30" borderId="10" xfId="35" applyFont="1" applyFill="1" applyBorder="1" applyAlignment="1">
      <alignment wrapText="1"/>
    </xf>
    <xf numFmtId="0" fontId="4" fillId="30" borderId="10" xfId="35" applyFont="1" applyFill="1" applyBorder="1" applyAlignment="1">
      <alignment horizontal="center"/>
    </xf>
    <xf numFmtId="0" fontId="4" fillId="30" borderId="10" xfId="35" applyFont="1" applyFill="1" applyBorder="1" applyAlignment="1">
      <alignment horizontal="center" wrapText="1"/>
    </xf>
    <xf numFmtId="164" fontId="4" fillId="30" borderId="10" xfId="35" applyNumberFormat="1" applyFont="1" applyFill="1" applyBorder="1" applyAlignment="1">
      <alignment horizontal="center" wrapText="1"/>
    </xf>
    <xf numFmtId="164" fontId="4" fillId="30" borderId="10" xfId="35" applyNumberFormat="1" applyFont="1" applyFill="1" applyBorder="1"/>
    <xf numFmtId="164" fontId="4" fillId="30" borderId="10" xfId="35" applyNumberFormat="1" applyFont="1" applyFill="1" applyBorder="1" applyAlignment="1">
      <alignment horizontal="center"/>
    </xf>
    <xf numFmtId="0" fontId="4" fillId="30" borderId="10" xfId="35" applyNumberFormat="1" applyFont="1" applyFill="1" applyBorder="1"/>
    <xf numFmtId="167" fontId="4" fillId="30" borderId="10" xfId="35" applyNumberFormat="1" applyFont="1" applyFill="1" applyBorder="1"/>
    <xf numFmtId="0" fontId="2" fillId="20" borderId="12" xfId="35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wrapText="1"/>
    </xf>
    <xf numFmtId="0" fontId="24" fillId="0" borderId="19" xfId="0" applyFont="1" applyBorder="1" applyAlignment="1">
      <alignment wrapText="1"/>
    </xf>
    <xf numFmtId="0" fontId="24" fillId="0" borderId="19" xfId="0" applyFont="1" applyBorder="1" applyAlignment="1">
      <alignment horizontal="center" wrapText="1"/>
    </xf>
    <xf numFmtId="0" fontId="36" fillId="25" borderId="12" xfId="0" applyFont="1" applyFill="1" applyBorder="1" applyAlignment="1">
      <alignment horizontal="center"/>
    </xf>
    <xf numFmtId="0" fontId="36" fillId="25" borderId="12" xfId="0" applyFont="1" applyFill="1" applyBorder="1" applyAlignment="1">
      <alignment horizontal="center" wrapText="1"/>
    </xf>
    <xf numFmtId="0" fontId="34" fillId="24" borderId="12" xfId="0" applyFont="1" applyFill="1" applyBorder="1" applyAlignment="1">
      <alignment horizontal="center" wrapText="1"/>
    </xf>
    <xf numFmtId="0" fontId="36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42" fillId="0" borderId="12" xfId="0" applyFont="1" applyBorder="1"/>
    <xf numFmtId="167" fontId="33" fillId="0" borderId="12" xfId="0" applyNumberFormat="1" applyFont="1" applyFill="1" applyBorder="1" applyAlignment="1">
      <alignment horizontal="center"/>
    </xf>
    <xf numFmtId="167" fontId="33" fillId="25" borderId="12" xfId="0" applyNumberFormat="1" applyFont="1" applyFill="1" applyBorder="1" applyAlignment="1">
      <alignment horizontal="center"/>
    </xf>
    <xf numFmtId="0" fontId="4" fillId="25" borderId="10" xfId="35" applyFont="1" applyFill="1" applyBorder="1" applyAlignment="1">
      <alignment horizontal="center" vertical="center" wrapText="1"/>
    </xf>
    <xf numFmtId="0" fontId="2" fillId="20" borderId="10" xfId="35" applyFont="1" applyFill="1" applyBorder="1" applyAlignment="1">
      <alignment horizontal="center" vertical="center"/>
    </xf>
    <xf numFmtId="0" fontId="4" fillId="25" borderId="10" xfId="35" applyFont="1" applyFill="1" applyBorder="1" applyAlignment="1">
      <alignment horizontal="center" vertical="center" wrapText="1"/>
    </xf>
    <xf numFmtId="0" fontId="2" fillId="20" borderId="12" xfId="35" applyFont="1" applyFill="1" applyBorder="1" applyAlignment="1">
      <alignment horizontal="center" vertical="center"/>
    </xf>
    <xf numFmtId="44" fontId="4" fillId="30" borderId="10" xfId="43" applyFont="1" applyFill="1" applyBorder="1" applyAlignment="1" applyProtection="1">
      <alignment horizontal="right" wrapText="1"/>
      <protection locked="0"/>
    </xf>
    <xf numFmtId="0" fontId="4" fillId="30" borderId="10" xfId="35" applyFont="1" applyFill="1" applyBorder="1" applyAlignment="1">
      <alignment horizontal="left"/>
    </xf>
    <xf numFmtId="0" fontId="4" fillId="25" borderId="30" xfId="35" applyFont="1" applyFill="1" applyBorder="1" applyAlignment="1">
      <alignment wrapText="1"/>
    </xf>
    <xf numFmtId="0" fontId="4" fillId="25" borderId="30" xfId="35" applyFont="1" applyFill="1" applyBorder="1" applyAlignment="1">
      <alignment horizontal="center"/>
    </xf>
    <xf numFmtId="164" fontId="4" fillId="25" borderId="19" xfId="35" applyNumberFormat="1" applyFont="1" applyFill="1" applyBorder="1"/>
    <xf numFmtId="0" fontId="4" fillId="25" borderId="10" xfId="35" applyFont="1" applyFill="1" applyBorder="1" applyAlignment="1">
      <alignment vertical="center" wrapText="1"/>
    </xf>
    <xf numFmtId="0" fontId="4" fillId="25" borderId="10" xfId="35" applyNumberFormat="1" applyFont="1" applyFill="1" applyBorder="1" applyAlignment="1">
      <alignment horizontal="center" vertical="center" wrapText="1"/>
    </xf>
    <xf numFmtId="164" fontId="4" fillId="25" borderId="10" xfId="35" applyNumberFormat="1" applyFont="1" applyFill="1" applyBorder="1" applyAlignment="1">
      <alignment horizontal="center" vertical="center" wrapText="1"/>
    </xf>
    <xf numFmtId="164" fontId="4" fillId="25" borderId="10" xfId="35" applyNumberFormat="1" applyFont="1" applyFill="1" applyBorder="1" applyAlignment="1">
      <alignment vertical="center"/>
    </xf>
    <xf numFmtId="164" fontId="4" fillId="25" borderId="10" xfId="35" applyNumberFormat="1" applyFont="1" applyFill="1" applyBorder="1" applyAlignment="1">
      <alignment horizontal="center" vertical="center"/>
    </xf>
    <xf numFmtId="0" fontId="4" fillId="25" borderId="10" xfId="44" applyNumberFormat="1" applyFont="1" applyFill="1" applyBorder="1" applyAlignment="1" applyProtection="1">
      <alignment horizontal="center" vertical="center" wrapText="1"/>
    </xf>
    <xf numFmtId="167" fontId="4" fillId="0" borderId="30" xfId="35" applyNumberFormat="1" applyFont="1" applyFill="1" applyBorder="1" applyAlignment="1">
      <alignment horizontal="center"/>
    </xf>
    <xf numFmtId="0" fontId="4" fillId="25" borderId="25" xfId="35" applyFont="1" applyFill="1" applyBorder="1" applyAlignment="1">
      <alignment horizontal="center"/>
    </xf>
    <xf numFmtId="0" fontId="4" fillId="0" borderId="10" xfId="35" applyFont="1" applyFill="1" applyBorder="1" applyAlignment="1">
      <alignment wrapText="1"/>
    </xf>
    <xf numFmtId="0" fontId="37" fillId="0" borderId="10" xfId="0" applyFont="1" applyBorder="1"/>
    <xf numFmtId="0" fontId="37" fillId="0" borderId="10" xfId="0" applyFont="1" applyBorder="1" applyAlignment="1">
      <alignment wrapText="1"/>
    </xf>
    <xf numFmtId="0" fontId="2" fillId="20" borderId="10" xfId="35" applyFont="1" applyFill="1" applyBorder="1" applyAlignment="1">
      <alignment horizontal="center" vertical="center"/>
    </xf>
    <xf numFmtId="0" fontId="2" fillId="20" borderId="10" xfId="35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44" fontId="4" fillId="31" borderId="10" xfId="43" applyFont="1" applyFill="1" applyBorder="1" applyAlignment="1" applyProtection="1">
      <alignment horizontal="right" wrapText="1"/>
      <protection locked="0"/>
    </xf>
    <xf numFmtId="0" fontId="2" fillId="0" borderId="23" xfId="35" applyFont="1" applyBorder="1" applyAlignment="1">
      <alignment vertical="top"/>
    </xf>
    <xf numFmtId="0" fontId="2" fillId="0" borderId="24" xfId="35" applyFont="1" applyBorder="1" applyAlignment="1">
      <alignment vertical="top"/>
    </xf>
    <xf numFmtId="44" fontId="2" fillId="0" borderId="26" xfId="43" applyFont="1" applyBorder="1" applyAlignment="1">
      <alignment vertical="top"/>
    </xf>
    <xf numFmtId="167" fontId="4" fillId="25" borderId="10" xfId="44" applyNumberFormat="1" applyFont="1" applyFill="1" applyBorder="1" applyAlignment="1" applyProtection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25" borderId="10" xfId="35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167" fontId="2" fillId="20" borderId="15" xfId="44" applyNumberFormat="1" applyFont="1" applyFill="1" applyBorder="1" applyAlignment="1" applyProtection="1">
      <alignment horizontal="center" vertical="center" wrapText="1"/>
    </xf>
    <xf numFmtId="167" fontId="2" fillId="20" borderId="35" xfId="44" applyNumberFormat="1" applyFont="1" applyFill="1" applyBorder="1" applyAlignment="1" applyProtection="1">
      <alignment horizontal="center" vertical="center" wrapText="1"/>
    </xf>
    <xf numFmtId="164" fontId="2" fillId="20" borderId="10" xfId="44" applyNumberFormat="1" applyFont="1" applyFill="1" applyBorder="1" applyAlignment="1" applyProtection="1">
      <alignment horizontal="center" vertical="center" wrapText="1"/>
    </xf>
    <xf numFmtId="164" fontId="2" fillId="20" borderId="18" xfId="44" applyNumberFormat="1" applyFont="1" applyFill="1" applyBorder="1" applyAlignment="1" applyProtection="1">
      <alignment horizontal="center" vertical="center" wrapText="1"/>
    </xf>
    <xf numFmtId="165" fontId="2" fillId="20" borderId="10" xfId="44" applyNumberFormat="1" applyFont="1" applyFill="1" applyBorder="1" applyAlignment="1" applyProtection="1">
      <alignment horizontal="center" vertical="center" wrapText="1"/>
    </xf>
    <xf numFmtId="165" fontId="2" fillId="20" borderId="18" xfId="44" applyNumberFormat="1" applyFont="1" applyFill="1" applyBorder="1" applyAlignment="1" applyProtection="1">
      <alignment horizontal="center" vertical="center" wrapText="1"/>
    </xf>
    <xf numFmtId="0" fontId="2" fillId="20" borderId="33" xfId="35" applyFont="1" applyFill="1" applyBorder="1" applyAlignment="1">
      <alignment horizontal="center" vertical="center" wrapText="1"/>
    </xf>
    <xf numFmtId="0" fontId="2" fillId="20" borderId="36" xfId="35" applyFont="1" applyFill="1" applyBorder="1" applyAlignment="1">
      <alignment horizontal="center" vertical="center" wrapText="1"/>
    </xf>
    <xf numFmtId="0" fontId="4" fillId="25" borderId="34" xfId="35" applyFont="1" applyFill="1" applyBorder="1" applyAlignment="1">
      <alignment horizontal="center" vertical="center" wrapText="1"/>
    </xf>
    <xf numFmtId="0" fontId="4" fillId="25" borderId="14" xfId="35" applyFont="1" applyFill="1" applyBorder="1" applyAlignment="1">
      <alignment horizontal="center" vertical="center" wrapText="1"/>
    </xf>
    <xf numFmtId="0" fontId="2" fillId="25" borderId="32" xfId="35" applyFont="1" applyFill="1" applyBorder="1" applyAlignment="1">
      <alignment horizontal="center" vertical="center" wrapText="1"/>
    </xf>
    <xf numFmtId="0" fontId="2" fillId="25" borderId="13" xfId="35" applyFont="1" applyFill="1" applyBorder="1" applyAlignment="1">
      <alignment horizontal="center" vertical="center" wrapText="1"/>
    </xf>
    <xf numFmtId="0" fontId="4" fillId="25" borderId="10" xfId="35" applyFont="1" applyFill="1" applyBorder="1" applyAlignment="1">
      <alignment horizontal="center" vertical="center" wrapText="1"/>
    </xf>
    <xf numFmtId="0" fontId="4" fillId="25" borderId="12" xfId="35" applyFont="1" applyFill="1" applyBorder="1" applyAlignment="1">
      <alignment horizontal="center" vertical="center" wrapText="1"/>
    </xf>
    <xf numFmtId="0" fontId="2" fillId="20" borderId="10" xfId="35" applyFont="1" applyFill="1" applyBorder="1" applyAlignment="1">
      <alignment horizontal="center" vertical="center" wrapText="1"/>
    </xf>
    <xf numFmtId="4" fontId="2" fillId="20" borderId="10" xfId="35" applyNumberFormat="1" applyFont="1" applyFill="1" applyBorder="1" applyAlignment="1">
      <alignment horizontal="center" vertical="center" wrapText="1"/>
    </xf>
    <xf numFmtId="0" fontId="2" fillId="20" borderId="18" xfId="35" applyFont="1" applyFill="1" applyBorder="1" applyAlignment="1">
      <alignment horizontal="center" vertical="center" wrapText="1"/>
    </xf>
    <xf numFmtId="0" fontId="2" fillId="20" borderId="31" xfId="35" applyFont="1" applyFill="1" applyBorder="1" applyAlignment="1">
      <alignment horizontal="center" vertical="center" wrapText="1"/>
    </xf>
    <xf numFmtId="0" fontId="4" fillId="30" borderId="18" xfId="35" applyFont="1" applyFill="1" applyBorder="1" applyAlignment="1">
      <alignment horizontal="center" vertical="center" wrapText="1"/>
    </xf>
    <xf numFmtId="0" fontId="4" fillId="30" borderId="11" xfId="35" applyFont="1" applyFill="1" applyBorder="1" applyAlignment="1">
      <alignment horizontal="center" vertical="center" wrapText="1"/>
    </xf>
    <xf numFmtId="0" fontId="2" fillId="25" borderId="18" xfId="35" applyFont="1" applyFill="1" applyBorder="1" applyAlignment="1">
      <alignment horizontal="center" vertical="center" wrapText="1"/>
    </xf>
    <xf numFmtId="0" fontId="2" fillId="25" borderId="11" xfId="35" applyFont="1" applyFill="1" applyBorder="1" applyAlignment="1">
      <alignment horizontal="center" vertical="center" wrapText="1"/>
    </xf>
    <xf numFmtId="0" fontId="4" fillId="25" borderId="32" xfId="35" applyFont="1" applyFill="1" applyBorder="1" applyAlignment="1">
      <alignment horizontal="center" vertical="center" wrapText="1"/>
    </xf>
    <xf numFmtId="0" fontId="4" fillId="25" borderId="13" xfId="35" applyFont="1" applyFill="1" applyBorder="1" applyAlignment="1">
      <alignment horizontal="center" vertical="center" wrapText="1"/>
    </xf>
    <xf numFmtId="0" fontId="4" fillId="25" borderId="19" xfId="35" applyFont="1" applyFill="1" applyBorder="1" applyAlignment="1">
      <alignment horizontal="center" vertical="center" wrapText="1"/>
    </xf>
    <xf numFmtId="0" fontId="4" fillId="25" borderId="31" xfId="35" applyFont="1" applyFill="1" applyBorder="1" applyAlignment="1">
      <alignment horizontal="center" vertical="center" wrapText="1"/>
    </xf>
    <xf numFmtId="0" fontId="4" fillId="25" borderId="28" xfId="35" applyFont="1" applyFill="1" applyBorder="1" applyAlignment="1">
      <alignment horizontal="center" vertical="center" wrapText="1"/>
    </xf>
    <xf numFmtId="0" fontId="4" fillId="0" borderId="10" xfId="35" applyFont="1" applyBorder="1" applyAlignment="1">
      <alignment vertical="top" wrapText="1"/>
    </xf>
    <xf numFmtId="0" fontId="4" fillId="0" borderId="29" xfId="35" applyFont="1" applyBorder="1" applyAlignment="1">
      <alignment horizontal="left" vertical="top" wrapText="1"/>
    </xf>
    <xf numFmtId="0" fontId="4" fillId="0" borderId="28" xfId="35" applyFont="1" applyBorder="1" applyAlignment="1">
      <alignment horizontal="left" vertical="top" wrapText="1"/>
    </xf>
    <xf numFmtId="0" fontId="2" fillId="20" borderId="10" xfId="35" applyFont="1" applyFill="1" applyBorder="1" applyAlignment="1">
      <alignment horizontal="center" vertical="center"/>
    </xf>
    <xf numFmtId="0" fontId="4" fillId="0" borderId="10" xfId="35" applyFont="1" applyBorder="1" applyAlignment="1">
      <alignment horizontal="left" vertical="top" wrapText="1"/>
    </xf>
    <xf numFmtId="0" fontId="4" fillId="0" borderId="29" xfId="35" applyFont="1" applyBorder="1" applyAlignment="1">
      <alignment vertical="top" wrapText="1"/>
    </xf>
    <xf numFmtId="0" fontId="4" fillId="0" borderId="28" xfId="35" applyFont="1" applyBorder="1" applyAlignment="1">
      <alignment vertical="top" wrapText="1"/>
    </xf>
    <xf numFmtId="0" fontId="4" fillId="0" borderId="29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1" xfId="35" applyFont="1" applyBorder="1" applyAlignment="1">
      <alignment horizontal="left" vertical="top" wrapText="1"/>
    </xf>
    <xf numFmtId="0" fontId="4" fillId="0" borderId="25" xfId="35" applyFont="1" applyBorder="1" applyAlignment="1">
      <alignment horizontal="left" vertical="top" wrapText="1"/>
    </xf>
    <xf numFmtId="0" fontId="2" fillId="20" borderId="12" xfId="35" applyFont="1" applyFill="1" applyBorder="1" applyAlignment="1">
      <alignment horizontal="center" vertical="center"/>
    </xf>
    <xf numFmtId="0" fontId="4" fillId="0" borderId="12" xfId="35" applyFont="1" applyBorder="1" applyAlignment="1">
      <alignment vertical="top" wrapText="1"/>
    </xf>
    <xf numFmtId="0" fontId="4" fillId="0" borderId="21" xfId="35" applyFont="1" applyBorder="1" applyAlignment="1">
      <alignment vertical="top" wrapText="1"/>
    </xf>
    <xf numFmtId="0" fontId="4" fillId="0" borderId="25" xfId="35" applyFont="1" applyBorder="1" applyAlignment="1">
      <alignment vertical="top" wrapText="1"/>
    </xf>
    <xf numFmtId="0" fontId="4" fillId="31" borderId="29" xfId="35" applyFont="1" applyFill="1" applyBorder="1" applyAlignment="1">
      <alignment horizontal="left"/>
    </xf>
    <xf numFmtId="0" fontId="4" fillId="31" borderId="37" xfId="35" applyFont="1" applyFill="1" applyBorder="1" applyAlignment="1">
      <alignment horizontal="left"/>
    </xf>
    <xf numFmtId="0" fontId="4" fillId="31" borderId="28" xfId="35" applyFont="1" applyFill="1" applyBorder="1" applyAlignment="1">
      <alignment horizontal="left"/>
    </xf>
    <xf numFmtId="0" fontId="43" fillId="0" borderId="2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</cellXfs>
  <cellStyles count="46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Walutowy" xfId="43" builtinId="4"/>
    <cellStyle name="Walutowy 2" xfId="44"/>
    <cellStyle name="Złe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zoomScale="80" zoomScaleNormal="80" workbookViewId="0">
      <pane xSplit="5" ySplit="1" topLeftCell="F50" activePane="bottomRight" state="frozen"/>
      <selection pane="topRight" activeCell="F1" sqref="F1"/>
      <selection pane="bottomLeft" activeCell="A2" sqref="A2"/>
      <selection pane="bottomRight" activeCell="C72" sqref="C72"/>
    </sheetView>
  </sheetViews>
  <sheetFormatPr defaultRowHeight="15"/>
  <cols>
    <col min="2" max="2" width="49.140625" bestFit="1" customWidth="1"/>
    <col min="3" max="3" width="66.28515625" customWidth="1"/>
    <col min="4" max="4" width="11.28515625" style="5" bestFit="1" customWidth="1"/>
    <col min="5" max="5" width="14.28515625" style="5" customWidth="1"/>
    <col min="6" max="6" width="15.140625" style="5" customWidth="1"/>
    <col min="7" max="7" width="13.42578125" style="5" customWidth="1"/>
    <col min="8" max="8" width="19.42578125" style="5" customWidth="1"/>
    <col min="9" max="9" width="8.7109375" style="90" bestFit="1" customWidth="1"/>
    <col min="10" max="10" width="17" style="5" bestFit="1" customWidth="1"/>
    <col min="11" max="11" width="17" customWidth="1"/>
    <col min="12" max="12" width="16.7109375" bestFit="1" customWidth="1"/>
    <col min="13" max="13" width="15" style="5" customWidth="1"/>
    <col min="14" max="14" width="11.42578125" bestFit="1" customWidth="1"/>
    <col min="15" max="15" width="14.85546875" bestFit="1" customWidth="1"/>
    <col min="16" max="16" width="14.85546875" style="98" bestFit="1" customWidth="1"/>
    <col min="17" max="17" width="15.7109375" customWidth="1"/>
    <col min="18" max="18" width="17.28515625" customWidth="1"/>
  </cols>
  <sheetData>
    <row r="1" spans="1:17" ht="47.25" customHeight="1">
      <c r="A1" s="179" t="s">
        <v>0</v>
      </c>
      <c r="B1" s="189" t="s">
        <v>1</v>
      </c>
      <c r="C1" s="187" t="s">
        <v>2</v>
      </c>
      <c r="D1" s="187" t="s">
        <v>3</v>
      </c>
      <c r="E1" s="188" t="s">
        <v>25</v>
      </c>
      <c r="F1" s="187" t="s">
        <v>4</v>
      </c>
      <c r="G1" s="187"/>
      <c r="H1" s="187"/>
      <c r="I1" s="187"/>
      <c r="J1" s="189" t="s">
        <v>26</v>
      </c>
      <c r="K1" s="189" t="s">
        <v>27</v>
      </c>
      <c r="L1" s="175" t="s">
        <v>5</v>
      </c>
      <c r="M1" s="52" t="s">
        <v>52</v>
      </c>
      <c r="N1" s="177" t="s">
        <v>6</v>
      </c>
      <c r="O1" s="175" t="s">
        <v>7</v>
      </c>
      <c r="P1" s="173"/>
    </row>
    <row r="2" spans="1:17" ht="26.25">
      <c r="A2" s="180"/>
      <c r="B2" s="190"/>
      <c r="C2" s="189"/>
      <c r="D2" s="189"/>
      <c r="E2" s="189"/>
      <c r="F2" s="55" t="s">
        <v>8</v>
      </c>
      <c r="G2" s="56" t="s">
        <v>9</v>
      </c>
      <c r="H2" s="55" t="s">
        <v>10</v>
      </c>
      <c r="I2" s="55" t="s">
        <v>11</v>
      </c>
      <c r="J2" s="190"/>
      <c r="K2" s="190"/>
      <c r="L2" s="176"/>
      <c r="M2" s="54"/>
      <c r="N2" s="178"/>
      <c r="O2" s="176"/>
      <c r="P2" s="174"/>
    </row>
    <row r="3" spans="1:17">
      <c r="A3" s="185" t="s">
        <v>12</v>
      </c>
      <c r="B3" s="185" t="s">
        <v>275</v>
      </c>
      <c r="C3" s="109" t="s">
        <v>163</v>
      </c>
      <c r="D3" s="24" t="s">
        <v>167</v>
      </c>
      <c r="E3" s="24"/>
      <c r="F3" s="19" t="s">
        <v>168</v>
      </c>
      <c r="G3" s="21" t="s">
        <v>169</v>
      </c>
      <c r="H3" s="21" t="s">
        <v>18</v>
      </c>
      <c r="I3" s="19" t="s">
        <v>170</v>
      </c>
      <c r="J3" s="19"/>
      <c r="K3" s="19"/>
      <c r="L3" s="22">
        <f>IF(O3&gt;P3,O3,P3)</f>
        <v>186036.08</v>
      </c>
      <c r="M3" s="25"/>
      <c r="N3" s="20"/>
      <c r="O3" s="22">
        <f>N3*E3</f>
        <v>0</v>
      </c>
      <c r="P3" s="110">
        <v>186036.08</v>
      </c>
      <c r="Q3" t="s">
        <v>49</v>
      </c>
    </row>
    <row r="4" spans="1:17">
      <c r="A4" s="185"/>
      <c r="B4" s="185"/>
      <c r="C4" s="109" t="s">
        <v>155</v>
      </c>
      <c r="D4" s="24">
        <v>1992</v>
      </c>
      <c r="E4" s="24"/>
      <c r="F4" s="19" t="s">
        <v>171</v>
      </c>
      <c r="G4" s="21" t="s">
        <v>169</v>
      </c>
      <c r="H4" s="21" t="s">
        <v>54</v>
      </c>
      <c r="I4" s="19" t="s">
        <v>172</v>
      </c>
      <c r="J4" s="19"/>
      <c r="K4" s="19"/>
      <c r="L4" s="22">
        <f t="shared" ref="L4:L47" si="0">IF(O4&gt;P4,O4,P4)</f>
        <v>1276000</v>
      </c>
      <c r="M4" s="25"/>
      <c r="N4" s="20"/>
      <c r="O4" s="22">
        <f>N4*E4</f>
        <v>0</v>
      </c>
      <c r="P4" s="110">
        <v>1276000</v>
      </c>
      <c r="Q4" t="s">
        <v>49</v>
      </c>
    </row>
    <row r="5" spans="1:17">
      <c r="A5" s="185"/>
      <c r="B5" s="185"/>
      <c r="C5" s="109" t="s">
        <v>62</v>
      </c>
      <c r="D5" s="24">
        <v>1970</v>
      </c>
      <c r="E5" s="24"/>
      <c r="F5" s="19" t="s">
        <v>173</v>
      </c>
      <c r="G5" s="21" t="s">
        <v>169</v>
      </c>
      <c r="H5" s="21" t="s">
        <v>18</v>
      </c>
      <c r="I5" s="19" t="s">
        <v>170</v>
      </c>
      <c r="J5" s="19"/>
      <c r="K5" s="19"/>
      <c r="L5" s="22">
        <f t="shared" si="0"/>
        <v>11781.84</v>
      </c>
      <c r="M5" s="25"/>
      <c r="N5" s="20"/>
      <c r="O5" s="22">
        <f>N5*E5</f>
        <v>0</v>
      </c>
      <c r="P5" s="110">
        <v>11781.84</v>
      </c>
      <c r="Q5" t="s">
        <v>49</v>
      </c>
    </row>
    <row r="6" spans="1:17">
      <c r="A6" s="185"/>
      <c r="B6" s="185"/>
      <c r="C6" s="109" t="s">
        <v>63</v>
      </c>
      <c r="D6" s="24">
        <v>1995</v>
      </c>
      <c r="E6" s="24"/>
      <c r="F6" s="19" t="s">
        <v>173</v>
      </c>
      <c r="G6" s="21" t="s">
        <v>169</v>
      </c>
      <c r="H6" s="21" t="s">
        <v>18</v>
      </c>
      <c r="I6" s="19" t="s">
        <v>170</v>
      </c>
      <c r="J6" s="19"/>
      <c r="K6" s="19"/>
      <c r="L6" s="22">
        <f t="shared" si="0"/>
        <v>41389.18</v>
      </c>
      <c r="M6" s="25"/>
      <c r="N6" s="20"/>
      <c r="O6" s="22">
        <f>N6*E6</f>
        <v>0</v>
      </c>
      <c r="P6" s="110">
        <v>41389.18</v>
      </c>
      <c r="Q6" t="s">
        <v>49</v>
      </c>
    </row>
    <row r="7" spans="1:17">
      <c r="A7" s="185"/>
      <c r="B7" s="185"/>
      <c r="C7" s="109" t="s">
        <v>64</v>
      </c>
      <c r="D7" s="24">
        <v>1972</v>
      </c>
      <c r="E7" s="24"/>
      <c r="F7" s="19" t="s">
        <v>173</v>
      </c>
      <c r="G7" s="21" t="s">
        <v>169</v>
      </c>
      <c r="H7" s="21" t="s">
        <v>18</v>
      </c>
      <c r="I7" s="19" t="s">
        <v>170</v>
      </c>
      <c r="J7" s="19"/>
      <c r="K7" s="19"/>
      <c r="L7" s="22">
        <f t="shared" si="0"/>
        <v>16020.7</v>
      </c>
      <c r="M7" s="25"/>
      <c r="N7" s="20"/>
      <c r="O7" s="22">
        <f t="shared" ref="O7:O47" si="1">N7*E7</f>
        <v>0</v>
      </c>
      <c r="P7" s="110">
        <v>16020.7</v>
      </c>
      <c r="Q7" t="s">
        <v>49</v>
      </c>
    </row>
    <row r="8" spans="1:17">
      <c r="A8" s="185"/>
      <c r="B8" s="185"/>
      <c r="C8" s="109" t="s">
        <v>65</v>
      </c>
      <c r="D8" s="24">
        <v>1972</v>
      </c>
      <c r="E8" s="24"/>
      <c r="F8" s="19" t="s">
        <v>174</v>
      </c>
      <c r="G8" s="21" t="s">
        <v>169</v>
      </c>
      <c r="H8" s="21"/>
      <c r="I8" s="19" t="s">
        <v>170</v>
      </c>
      <c r="J8" s="19"/>
      <c r="K8" s="19"/>
      <c r="L8" s="22">
        <f t="shared" si="0"/>
        <v>19893.55</v>
      </c>
      <c r="M8" s="25"/>
      <c r="N8" s="20"/>
      <c r="O8" s="22">
        <f t="shared" si="1"/>
        <v>0</v>
      </c>
      <c r="P8" s="110">
        <v>19893.55</v>
      </c>
      <c r="Q8" t="s">
        <v>49</v>
      </c>
    </row>
    <row r="9" spans="1:17">
      <c r="A9" s="185"/>
      <c r="B9" s="185"/>
      <c r="C9" s="109" t="s">
        <v>66</v>
      </c>
      <c r="D9" s="24">
        <v>1967</v>
      </c>
      <c r="E9" s="24"/>
      <c r="F9" s="19" t="s">
        <v>173</v>
      </c>
      <c r="G9" s="21" t="s">
        <v>169</v>
      </c>
      <c r="H9" s="21" t="s">
        <v>18</v>
      </c>
      <c r="I9" s="19" t="s">
        <v>170</v>
      </c>
      <c r="J9" s="19"/>
      <c r="K9" s="19"/>
      <c r="L9" s="22">
        <f t="shared" si="0"/>
        <v>25246.799999999999</v>
      </c>
      <c r="M9" s="25"/>
      <c r="N9" s="20"/>
      <c r="O9" s="22">
        <f t="shared" si="1"/>
        <v>0</v>
      </c>
      <c r="P9" s="110">
        <v>25246.799999999999</v>
      </c>
      <c r="Q9" t="s">
        <v>49</v>
      </c>
    </row>
    <row r="10" spans="1:17">
      <c r="A10" s="185"/>
      <c r="B10" s="185"/>
      <c r="C10" s="109" t="s">
        <v>67</v>
      </c>
      <c r="D10" s="24">
        <v>1970</v>
      </c>
      <c r="E10" s="24"/>
      <c r="F10" s="19" t="s">
        <v>173</v>
      </c>
      <c r="G10" s="21" t="s">
        <v>169</v>
      </c>
      <c r="H10" s="21" t="s">
        <v>18</v>
      </c>
      <c r="I10" s="19" t="s">
        <v>170</v>
      </c>
      <c r="J10" s="19"/>
      <c r="K10" s="19"/>
      <c r="L10" s="22">
        <f t="shared" si="0"/>
        <v>12171.45</v>
      </c>
      <c r="M10" s="25"/>
      <c r="N10" s="20"/>
      <c r="O10" s="22">
        <f t="shared" si="1"/>
        <v>0</v>
      </c>
      <c r="P10" s="110">
        <v>12171.45</v>
      </c>
      <c r="Q10" t="s">
        <v>49</v>
      </c>
    </row>
    <row r="11" spans="1:17">
      <c r="A11" s="185"/>
      <c r="B11" s="185"/>
      <c r="C11" s="109" t="s">
        <v>68</v>
      </c>
      <c r="D11" s="24">
        <v>1968</v>
      </c>
      <c r="E11" s="24"/>
      <c r="F11" s="19" t="s">
        <v>173</v>
      </c>
      <c r="G11" s="21" t="s">
        <v>169</v>
      </c>
      <c r="H11" s="21" t="s">
        <v>18</v>
      </c>
      <c r="I11" s="19" t="s">
        <v>170</v>
      </c>
      <c r="J11" s="19"/>
      <c r="K11" s="19"/>
      <c r="L11" s="22">
        <f t="shared" si="0"/>
        <v>44216.97</v>
      </c>
      <c r="M11" s="25"/>
      <c r="N11" s="20"/>
      <c r="O11" s="22">
        <f t="shared" si="1"/>
        <v>0</v>
      </c>
      <c r="P11" s="110">
        <v>44216.97</v>
      </c>
      <c r="Q11" t="s">
        <v>49</v>
      </c>
    </row>
    <row r="12" spans="1:17" ht="27.75" customHeight="1">
      <c r="A12" s="185"/>
      <c r="B12" s="185"/>
      <c r="C12" s="109" t="s">
        <v>156</v>
      </c>
      <c r="D12" s="24">
        <v>2011</v>
      </c>
      <c r="E12" s="24"/>
      <c r="F12" s="19" t="s">
        <v>173</v>
      </c>
      <c r="G12" s="21" t="s">
        <v>169</v>
      </c>
      <c r="H12" s="21" t="s">
        <v>18</v>
      </c>
      <c r="I12" s="19" t="s">
        <v>170</v>
      </c>
      <c r="J12" s="19"/>
      <c r="K12" s="19"/>
      <c r="L12" s="22">
        <f t="shared" si="0"/>
        <v>378656.35</v>
      </c>
      <c r="M12" s="25"/>
      <c r="N12" s="20"/>
      <c r="O12" s="22">
        <f t="shared" si="1"/>
        <v>0</v>
      </c>
      <c r="P12" s="110">
        <v>378656.35</v>
      </c>
      <c r="Q12" t="s">
        <v>49</v>
      </c>
    </row>
    <row r="13" spans="1:17">
      <c r="A13" s="185"/>
      <c r="B13" s="185"/>
      <c r="C13" s="109" t="s">
        <v>69</v>
      </c>
      <c r="D13" s="24">
        <v>1987</v>
      </c>
      <c r="E13" s="24"/>
      <c r="F13" s="19" t="s">
        <v>173</v>
      </c>
      <c r="G13" s="21" t="s">
        <v>169</v>
      </c>
      <c r="H13" s="21" t="s">
        <v>18</v>
      </c>
      <c r="I13" s="19" t="s">
        <v>170</v>
      </c>
      <c r="J13" s="19"/>
      <c r="K13" s="19"/>
      <c r="L13" s="22">
        <f t="shared" si="0"/>
        <v>58116.04</v>
      </c>
      <c r="M13" s="25"/>
      <c r="N13" s="20"/>
      <c r="O13" s="22">
        <f t="shared" si="1"/>
        <v>0</v>
      </c>
      <c r="P13" s="110">
        <v>58116.04</v>
      </c>
      <c r="Q13" t="s">
        <v>49</v>
      </c>
    </row>
    <row r="14" spans="1:17">
      <c r="A14" s="185"/>
      <c r="B14" s="185"/>
      <c r="C14" s="109" t="s">
        <v>70</v>
      </c>
      <c r="D14" s="24">
        <v>1987</v>
      </c>
      <c r="E14" s="24"/>
      <c r="F14" s="19" t="s">
        <v>173</v>
      </c>
      <c r="G14" s="21" t="s">
        <v>169</v>
      </c>
      <c r="H14" s="21" t="s">
        <v>18</v>
      </c>
      <c r="I14" s="19" t="s">
        <v>170</v>
      </c>
      <c r="J14" s="19"/>
      <c r="K14" s="19"/>
      <c r="L14" s="22">
        <f t="shared" si="0"/>
        <v>52965.35</v>
      </c>
      <c r="M14" s="25"/>
      <c r="N14" s="20"/>
      <c r="O14" s="22">
        <f t="shared" si="1"/>
        <v>0</v>
      </c>
      <c r="P14" s="110">
        <v>52965.35</v>
      </c>
      <c r="Q14" t="s">
        <v>49</v>
      </c>
    </row>
    <row r="15" spans="1:17">
      <c r="A15" s="185"/>
      <c r="B15" s="185"/>
      <c r="C15" s="109" t="s">
        <v>71</v>
      </c>
      <c r="D15" s="24">
        <v>1987</v>
      </c>
      <c r="E15" s="24"/>
      <c r="F15" s="19" t="s">
        <v>173</v>
      </c>
      <c r="G15" s="21" t="s">
        <v>169</v>
      </c>
      <c r="H15" s="21" t="s">
        <v>18</v>
      </c>
      <c r="I15" s="19" t="s">
        <v>170</v>
      </c>
      <c r="J15" s="19"/>
      <c r="K15" s="19"/>
      <c r="L15" s="22">
        <f t="shared" si="0"/>
        <v>74089.05</v>
      </c>
      <c r="M15" s="25"/>
      <c r="N15" s="20"/>
      <c r="O15" s="22">
        <f t="shared" si="1"/>
        <v>0</v>
      </c>
      <c r="P15" s="110">
        <v>74089.05</v>
      </c>
      <c r="Q15" t="s">
        <v>49</v>
      </c>
    </row>
    <row r="16" spans="1:17">
      <c r="A16" s="185"/>
      <c r="B16" s="185"/>
      <c r="C16" s="109" t="s">
        <v>72</v>
      </c>
      <c r="D16" s="24">
        <v>1987</v>
      </c>
      <c r="E16" s="24"/>
      <c r="F16" s="19" t="s">
        <v>173</v>
      </c>
      <c r="G16" s="21" t="s">
        <v>169</v>
      </c>
      <c r="H16" s="21" t="s">
        <v>18</v>
      </c>
      <c r="I16" s="19" t="s">
        <v>170</v>
      </c>
      <c r="J16" s="19"/>
      <c r="K16" s="19"/>
      <c r="L16" s="22">
        <f t="shared" si="0"/>
        <v>44550.9</v>
      </c>
      <c r="M16" s="25"/>
      <c r="N16" s="20"/>
      <c r="O16" s="22">
        <f t="shared" si="1"/>
        <v>0</v>
      </c>
      <c r="P16" s="110">
        <v>44550.9</v>
      </c>
      <c r="Q16" t="s">
        <v>49</v>
      </c>
    </row>
    <row r="17" spans="1:18">
      <c r="A17" s="185"/>
      <c r="B17" s="185"/>
      <c r="C17" s="109" t="s">
        <v>73</v>
      </c>
      <c r="D17" s="24">
        <v>1984</v>
      </c>
      <c r="E17" s="24"/>
      <c r="F17" s="19" t="s">
        <v>173</v>
      </c>
      <c r="G17" s="21" t="s">
        <v>169</v>
      </c>
      <c r="H17" s="21" t="s">
        <v>18</v>
      </c>
      <c r="I17" s="19" t="s">
        <v>170</v>
      </c>
      <c r="J17" s="19"/>
      <c r="K17" s="19"/>
      <c r="L17" s="22">
        <f t="shared" si="0"/>
        <v>9642.8799999999992</v>
      </c>
      <c r="M17" s="25"/>
      <c r="N17" s="20"/>
      <c r="O17" s="22">
        <f t="shared" si="1"/>
        <v>0</v>
      </c>
      <c r="P17" s="110">
        <v>9642.8799999999992</v>
      </c>
      <c r="Q17" t="s">
        <v>49</v>
      </c>
    </row>
    <row r="18" spans="1:18">
      <c r="A18" s="185"/>
      <c r="B18" s="185"/>
      <c r="C18" s="109" t="s">
        <v>74</v>
      </c>
      <c r="D18" s="24">
        <v>1995</v>
      </c>
      <c r="E18" s="24"/>
      <c r="F18" s="19" t="s">
        <v>173</v>
      </c>
      <c r="G18" s="21" t="s">
        <v>169</v>
      </c>
      <c r="H18" s="21" t="s">
        <v>18</v>
      </c>
      <c r="I18" s="19" t="s">
        <v>170</v>
      </c>
      <c r="J18" s="19"/>
      <c r="K18" s="19"/>
      <c r="L18" s="22">
        <f t="shared" si="0"/>
        <v>13823.51</v>
      </c>
      <c r="M18" s="25"/>
      <c r="N18" s="20"/>
      <c r="O18" s="22">
        <f t="shared" si="1"/>
        <v>0</v>
      </c>
      <c r="P18" s="110">
        <v>13823.51</v>
      </c>
      <c r="Q18" t="s">
        <v>49</v>
      </c>
    </row>
    <row r="19" spans="1:18">
      <c r="A19" s="185"/>
      <c r="B19" s="185"/>
      <c r="C19" s="109" t="s">
        <v>75</v>
      </c>
      <c r="D19" s="24">
        <v>1978</v>
      </c>
      <c r="E19" s="24"/>
      <c r="F19" s="19" t="s">
        <v>173</v>
      </c>
      <c r="G19" s="21" t="s">
        <v>169</v>
      </c>
      <c r="H19" s="21" t="s">
        <v>18</v>
      </c>
      <c r="I19" s="19" t="s">
        <v>170</v>
      </c>
      <c r="J19" s="19"/>
      <c r="K19" s="19"/>
      <c r="L19" s="22">
        <f t="shared" si="0"/>
        <v>56279.37</v>
      </c>
      <c r="M19" s="25"/>
      <c r="N19" s="20"/>
      <c r="O19" s="22">
        <f t="shared" si="1"/>
        <v>0</v>
      </c>
      <c r="P19" s="110">
        <v>56279.37</v>
      </c>
      <c r="Q19" t="s">
        <v>49</v>
      </c>
    </row>
    <row r="20" spans="1:18">
      <c r="A20" s="185"/>
      <c r="B20" s="185"/>
      <c r="C20" s="109" t="s">
        <v>164</v>
      </c>
      <c r="D20" s="24">
        <v>1973</v>
      </c>
      <c r="E20" s="24"/>
      <c r="F20" s="19" t="s">
        <v>173</v>
      </c>
      <c r="G20" s="21" t="s">
        <v>169</v>
      </c>
      <c r="H20" s="21" t="s">
        <v>18</v>
      </c>
      <c r="I20" s="19" t="s">
        <v>172</v>
      </c>
      <c r="J20" s="19"/>
      <c r="K20" s="19"/>
      <c r="L20" s="22">
        <f t="shared" si="0"/>
        <v>53577.54</v>
      </c>
      <c r="M20" s="25"/>
      <c r="N20" s="20"/>
      <c r="O20" s="22">
        <f t="shared" si="1"/>
        <v>0</v>
      </c>
      <c r="P20" s="110">
        <v>53577.54</v>
      </c>
      <c r="Q20" t="s">
        <v>49</v>
      </c>
    </row>
    <row r="21" spans="1:18">
      <c r="A21" s="185"/>
      <c r="B21" s="185"/>
      <c r="C21" s="109" t="s">
        <v>165</v>
      </c>
      <c r="D21" s="24">
        <v>1973</v>
      </c>
      <c r="E21" s="24"/>
      <c r="F21" s="19" t="s">
        <v>173</v>
      </c>
      <c r="G21" s="21" t="s">
        <v>169</v>
      </c>
      <c r="H21" s="21" t="s">
        <v>18</v>
      </c>
      <c r="I21" s="19" t="s">
        <v>172</v>
      </c>
      <c r="J21" s="19"/>
      <c r="K21" s="19"/>
      <c r="L21" s="22">
        <f t="shared" si="0"/>
        <v>8534.1200000000008</v>
      </c>
      <c r="M21" s="25"/>
      <c r="N21" s="20"/>
      <c r="O21" s="22">
        <f t="shared" si="1"/>
        <v>0</v>
      </c>
      <c r="P21" s="110">
        <v>8534.1200000000008</v>
      </c>
      <c r="Q21" t="s">
        <v>49</v>
      </c>
    </row>
    <row r="22" spans="1:18">
      <c r="A22" s="185"/>
      <c r="B22" s="185"/>
      <c r="C22" s="109" t="s">
        <v>76</v>
      </c>
      <c r="D22" s="24">
        <v>1973</v>
      </c>
      <c r="E22" s="24"/>
      <c r="F22" s="19" t="s">
        <v>173</v>
      </c>
      <c r="G22" s="21" t="s">
        <v>169</v>
      </c>
      <c r="H22" s="21" t="s">
        <v>18</v>
      </c>
      <c r="I22" s="19" t="s">
        <v>172</v>
      </c>
      <c r="J22" s="19"/>
      <c r="K22" s="19"/>
      <c r="L22" s="22">
        <f t="shared" si="0"/>
        <v>91558.63</v>
      </c>
      <c r="M22" s="25"/>
      <c r="N22" s="20"/>
      <c r="O22" s="22">
        <f t="shared" si="1"/>
        <v>0</v>
      </c>
      <c r="P22" s="110">
        <v>91558.63</v>
      </c>
      <c r="Q22" t="s">
        <v>49</v>
      </c>
      <c r="R22" s="107"/>
    </row>
    <row r="23" spans="1:18">
      <c r="A23" s="185"/>
      <c r="B23" s="185"/>
      <c r="C23" s="109" t="s">
        <v>77</v>
      </c>
      <c r="D23" s="24">
        <v>1973</v>
      </c>
      <c r="E23" s="24"/>
      <c r="F23" s="19" t="s">
        <v>173</v>
      </c>
      <c r="G23" s="21" t="s">
        <v>169</v>
      </c>
      <c r="H23" s="21" t="s">
        <v>18</v>
      </c>
      <c r="I23" s="19" t="s">
        <v>172</v>
      </c>
      <c r="J23" s="19"/>
      <c r="K23" s="19"/>
      <c r="L23" s="22">
        <f t="shared" si="0"/>
        <v>14714.79</v>
      </c>
      <c r="M23" s="25"/>
      <c r="N23" s="20"/>
      <c r="O23" s="22">
        <f t="shared" si="1"/>
        <v>0</v>
      </c>
      <c r="P23" s="110">
        <v>14714.79</v>
      </c>
      <c r="Q23" t="s">
        <v>49</v>
      </c>
      <c r="R23" s="107"/>
    </row>
    <row r="24" spans="1:18">
      <c r="A24" s="185"/>
      <c r="B24" s="185"/>
      <c r="C24" s="109" t="s">
        <v>166</v>
      </c>
      <c r="D24" s="24">
        <v>2001</v>
      </c>
      <c r="E24" s="24"/>
      <c r="F24" s="19" t="s">
        <v>174</v>
      </c>
      <c r="G24" s="21" t="s">
        <v>169</v>
      </c>
      <c r="H24" s="21" t="s">
        <v>18</v>
      </c>
      <c r="I24" s="19" t="s">
        <v>172</v>
      </c>
      <c r="J24" s="19"/>
      <c r="K24" s="19"/>
      <c r="L24" s="22">
        <f t="shared" si="0"/>
        <v>47872</v>
      </c>
      <c r="M24" s="25"/>
      <c r="N24" s="20"/>
      <c r="O24" s="22">
        <f t="shared" si="1"/>
        <v>0</v>
      </c>
      <c r="P24" s="110">
        <v>47872</v>
      </c>
      <c r="Q24" t="s">
        <v>49</v>
      </c>
      <c r="R24" s="107"/>
    </row>
    <row r="25" spans="1:18">
      <c r="A25" s="185"/>
      <c r="B25" s="185"/>
      <c r="C25" s="109" t="s">
        <v>78</v>
      </c>
      <c r="D25" s="24">
        <v>2001</v>
      </c>
      <c r="E25" s="24"/>
      <c r="F25" s="19" t="s">
        <v>174</v>
      </c>
      <c r="G25" s="21" t="s">
        <v>169</v>
      </c>
      <c r="H25" s="21" t="s">
        <v>18</v>
      </c>
      <c r="I25" s="19" t="s">
        <v>170</v>
      </c>
      <c r="J25" s="19"/>
      <c r="K25" s="19"/>
      <c r="L25" s="22">
        <f t="shared" si="0"/>
        <v>79059.490000000005</v>
      </c>
      <c r="M25" s="25"/>
      <c r="N25" s="20"/>
      <c r="O25" s="22">
        <f t="shared" si="1"/>
        <v>0</v>
      </c>
      <c r="P25" s="110">
        <v>79059.490000000005</v>
      </c>
      <c r="Q25" t="s">
        <v>49</v>
      </c>
    </row>
    <row r="26" spans="1:18">
      <c r="A26" s="185"/>
      <c r="B26" s="185"/>
      <c r="C26" s="109" t="s">
        <v>79</v>
      </c>
      <c r="D26" s="24">
        <v>2000</v>
      </c>
      <c r="E26" s="24"/>
      <c r="F26" s="19" t="s">
        <v>174</v>
      </c>
      <c r="G26" s="21" t="s">
        <v>169</v>
      </c>
      <c r="H26" s="21" t="s">
        <v>18</v>
      </c>
      <c r="I26" s="19" t="s">
        <v>172</v>
      </c>
      <c r="J26" s="19"/>
      <c r="K26" s="19"/>
      <c r="L26" s="22">
        <f t="shared" si="0"/>
        <v>5337</v>
      </c>
      <c r="M26" s="25"/>
      <c r="N26" s="20"/>
      <c r="O26" s="22">
        <f t="shared" si="1"/>
        <v>0</v>
      </c>
      <c r="P26" s="110">
        <v>5337</v>
      </c>
      <c r="Q26" t="s">
        <v>49</v>
      </c>
    </row>
    <row r="27" spans="1:18">
      <c r="A27" s="185"/>
      <c r="B27" s="185"/>
      <c r="C27" s="109" t="s">
        <v>80</v>
      </c>
      <c r="D27" s="24">
        <v>2002</v>
      </c>
      <c r="E27" s="24"/>
      <c r="F27" s="19" t="s">
        <v>169</v>
      </c>
      <c r="G27" s="21" t="s">
        <v>174</v>
      </c>
      <c r="H27" s="21" t="s">
        <v>18</v>
      </c>
      <c r="I27" s="19" t="s">
        <v>170</v>
      </c>
      <c r="J27" s="19"/>
      <c r="K27" s="19"/>
      <c r="L27" s="22">
        <f t="shared" si="0"/>
        <v>26910.81</v>
      </c>
      <c r="M27" s="25"/>
      <c r="N27" s="20"/>
      <c r="O27" s="22">
        <f t="shared" si="1"/>
        <v>0</v>
      </c>
      <c r="P27" s="110">
        <v>26910.81</v>
      </c>
      <c r="Q27" t="s">
        <v>49</v>
      </c>
    </row>
    <row r="28" spans="1:18">
      <c r="A28" s="185"/>
      <c r="B28" s="185"/>
      <c r="C28" s="109" t="s">
        <v>157</v>
      </c>
      <c r="D28" s="24"/>
      <c r="E28" s="24"/>
      <c r="F28" s="19"/>
      <c r="G28" s="21"/>
      <c r="H28" s="21" t="s">
        <v>18</v>
      </c>
      <c r="I28" s="19" t="s">
        <v>18</v>
      </c>
      <c r="J28" s="19"/>
      <c r="K28" s="19"/>
      <c r="L28" s="22">
        <f t="shared" si="0"/>
        <v>1500000</v>
      </c>
      <c r="M28" s="25"/>
      <c r="N28" s="20"/>
      <c r="O28" s="22">
        <f t="shared" si="1"/>
        <v>0</v>
      </c>
      <c r="P28" s="110">
        <v>1500000</v>
      </c>
      <c r="Q28" t="s">
        <v>49</v>
      </c>
    </row>
    <row r="29" spans="1:18">
      <c r="A29" s="185"/>
      <c r="B29" s="185"/>
      <c r="C29" s="109" t="s">
        <v>179</v>
      </c>
      <c r="D29" s="24"/>
      <c r="E29" s="24"/>
      <c r="F29" s="19"/>
      <c r="G29" s="21"/>
      <c r="H29" s="21" t="s">
        <v>18</v>
      </c>
      <c r="I29" s="19" t="s">
        <v>18</v>
      </c>
      <c r="J29" s="19"/>
      <c r="K29" s="19"/>
      <c r="L29" s="22">
        <f t="shared" si="0"/>
        <v>103595.65</v>
      </c>
      <c r="M29" s="25"/>
      <c r="N29" s="20"/>
      <c r="O29" s="22"/>
      <c r="P29" s="110">
        <v>103595.65</v>
      </c>
      <c r="Q29" t="s">
        <v>49</v>
      </c>
    </row>
    <row r="30" spans="1:18">
      <c r="A30" s="185"/>
      <c r="B30" s="185"/>
      <c r="C30" s="109" t="s">
        <v>178</v>
      </c>
      <c r="D30" s="24"/>
      <c r="E30" s="24"/>
      <c r="F30" s="19"/>
      <c r="G30" s="21"/>
      <c r="H30" s="21" t="s">
        <v>18</v>
      </c>
      <c r="I30" s="19" t="s">
        <v>18</v>
      </c>
      <c r="J30" s="19"/>
      <c r="K30" s="19"/>
      <c r="L30" s="22">
        <f t="shared" si="0"/>
        <v>78264.3</v>
      </c>
      <c r="M30" s="25"/>
      <c r="N30" s="20"/>
      <c r="O30" s="22"/>
      <c r="P30" s="110">
        <v>78264.3</v>
      </c>
      <c r="Q30" t="s">
        <v>49</v>
      </c>
    </row>
    <row r="31" spans="1:18">
      <c r="A31" s="185"/>
      <c r="B31" s="185"/>
      <c r="C31" s="109" t="s">
        <v>177</v>
      </c>
      <c r="D31" s="24"/>
      <c r="E31" s="24"/>
      <c r="F31" s="19"/>
      <c r="G31" s="21"/>
      <c r="H31" s="21" t="s">
        <v>18</v>
      </c>
      <c r="I31" s="19" t="s">
        <v>18</v>
      </c>
      <c r="J31" s="19"/>
      <c r="K31" s="19"/>
      <c r="L31" s="22">
        <f t="shared" si="0"/>
        <v>8464.7199999999993</v>
      </c>
      <c r="M31" s="25"/>
      <c r="N31" s="20"/>
      <c r="O31" s="22"/>
      <c r="P31" s="110">
        <v>8464.7199999999993</v>
      </c>
      <c r="Q31" t="s">
        <v>49</v>
      </c>
    </row>
    <row r="32" spans="1:18">
      <c r="A32" s="185"/>
      <c r="B32" s="185"/>
      <c r="C32" s="109" t="s">
        <v>223</v>
      </c>
      <c r="D32" s="24">
        <v>1987</v>
      </c>
      <c r="E32" s="24"/>
      <c r="F32" s="19" t="s">
        <v>224</v>
      </c>
      <c r="G32" s="21" t="s">
        <v>186</v>
      </c>
      <c r="H32" s="21" t="s">
        <v>18</v>
      </c>
      <c r="I32" s="19" t="s">
        <v>170</v>
      </c>
      <c r="J32" s="19"/>
      <c r="K32" s="19"/>
      <c r="L32" s="22">
        <f t="shared" si="0"/>
        <v>40000</v>
      </c>
      <c r="M32" s="25"/>
      <c r="N32" s="20"/>
      <c r="O32" s="22"/>
      <c r="P32" s="110">
        <v>40000</v>
      </c>
      <c r="Q32" t="s">
        <v>49</v>
      </c>
    </row>
    <row r="33" spans="1:18">
      <c r="A33" s="185"/>
      <c r="B33" s="185"/>
      <c r="C33" s="109" t="s">
        <v>180</v>
      </c>
      <c r="D33" s="24"/>
      <c r="E33" s="24"/>
      <c r="F33" s="19"/>
      <c r="G33" s="21"/>
      <c r="H33" s="21" t="s">
        <v>18</v>
      </c>
      <c r="I33" s="19" t="s">
        <v>18</v>
      </c>
      <c r="J33" s="19"/>
      <c r="K33" s="19"/>
      <c r="L33" s="22">
        <f t="shared" si="0"/>
        <v>17727.5</v>
      </c>
      <c r="M33" s="25"/>
      <c r="N33" s="20"/>
      <c r="O33" s="22"/>
      <c r="P33" s="110">
        <v>17727.5</v>
      </c>
      <c r="Q33" t="s">
        <v>51</v>
      </c>
    </row>
    <row r="34" spans="1:18">
      <c r="A34" s="185"/>
      <c r="B34" s="185"/>
      <c r="C34" s="109" t="s">
        <v>181</v>
      </c>
      <c r="D34" s="24"/>
      <c r="E34" s="24"/>
      <c r="F34" s="19"/>
      <c r="G34" s="21"/>
      <c r="H34" s="21" t="s">
        <v>18</v>
      </c>
      <c r="I34" s="19" t="s">
        <v>18</v>
      </c>
      <c r="J34" s="19"/>
      <c r="K34" s="19"/>
      <c r="L34" s="22">
        <f t="shared" si="0"/>
        <v>29978.67</v>
      </c>
      <c r="M34" s="25"/>
      <c r="N34" s="20"/>
      <c r="O34" s="22"/>
      <c r="P34" s="110">
        <v>29978.67</v>
      </c>
      <c r="Q34" t="s">
        <v>51</v>
      </c>
    </row>
    <row r="35" spans="1:18">
      <c r="A35" s="185"/>
      <c r="B35" s="185"/>
      <c r="C35" s="109" t="s">
        <v>81</v>
      </c>
      <c r="D35" s="24"/>
      <c r="E35" s="24"/>
      <c r="F35" s="19"/>
      <c r="G35" s="21"/>
      <c r="H35" s="21" t="s">
        <v>18</v>
      </c>
      <c r="I35" s="19" t="s">
        <v>18</v>
      </c>
      <c r="J35" s="19"/>
      <c r="K35" s="19"/>
      <c r="L35" s="22">
        <f t="shared" si="0"/>
        <v>24679.57</v>
      </c>
      <c r="M35" s="25"/>
      <c r="N35" s="20"/>
      <c r="O35" s="22">
        <f t="shared" si="1"/>
        <v>0</v>
      </c>
      <c r="P35" s="110">
        <v>24679.57</v>
      </c>
      <c r="Q35" t="s">
        <v>51</v>
      </c>
    </row>
    <row r="36" spans="1:18">
      <c r="A36" s="185"/>
      <c r="B36" s="185"/>
      <c r="C36" s="109" t="s">
        <v>82</v>
      </c>
      <c r="D36" s="24"/>
      <c r="E36" s="24"/>
      <c r="F36" s="19"/>
      <c r="G36" s="21"/>
      <c r="H36" s="21" t="s">
        <v>18</v>
      </c>
      <c r="I36" s="19" t="s">
        <v>18</v>
      </c>
      <c r="J36" s="19"/>
      <c r="K36" s="19"/>
      <c r="L36" s="22">
        <f t="shared" si="0"/>
        <v>25406.46</v>
      </c>
      <c r="M36" s="25"/>
      <c r="N36" s="20"/>
      <c r="O36" s="22">
        <f t="shared" si="1"/>
        <v>0</v>
      </c>
      <c r="P36" s="110">
        <v>25406.46</v>
      </c>
      <c r="Q36" t="s">
        <v>51</v>
      </c>
    </row>
    <row r="37" spans="1:18">
      <c r="A37" s="185"/>
      <c r="B37" s="185"/>
      <c r="C37" s="109" t="s">
        <v>175</v>
      </c>
      <c r="D37" s="24"/>
      <c r="E37" s="24"/>
      <c r="F37" s="19"/>
      <c r="G37" s="21"/>
      <c r="H37" s="21" t="s">
        <v>18</v>
      </c>
      <c r="I37" s="19" t="s">
        <v>18</v>
      </c>
      <c r="J37" s="19"/>
      <c r="K37" s="19"/>
      <c r="L37" s="22">
        <f t="shared" si="0"/>
        <v>2441658.46</v>
      </c>
      <c r="M37" s="25"/>
      <c r="N37" s="20"/>
      <c r="O37" s="22">
        <f t="shared" si="1"/>
        <v>0</v>
      </c>
      <c r="P37" s="110">
        <v>2441658.46</v>
      </c>
      <c r="Q37" t="s">
        <v>51</v>
      </c>
    </row>
    <row r="38" spans="1:18" ht="25.5">
      <c r="A38" s="185"/>
      <c r="B38" s="185"/>
      <c r="C38" s="109" t="s">
        <v>158</v>
      </c>
      <c r="D38" s="24"/>
      <c r="E38" s="24"/>
      <c r="F38" s="19"/>
      <c r="G38" s="21"/>
      <c r="H38" s="21" t="s">
        <v>18</v>
      </c>
      <c r="I38" s="19" t="s">
        <v>18</v>
      </c>
      <c r="J38" s="19"/>
      <c r="K38" s="19"/>
      <c r="L38" s="22">
        <f t="shared" si="0"/>
        <v>456460.38</v>
      </c>
      <c r="M38" s="25"/>
      <c r="N38" s="20"/>
      <c r="O38" s="22">
        <f t="shared" si="1"/>
        <v>0</v>
      </c>
      <c r="P38" s="110">
        <v>456460.38</v>
      </c>
      <c r="Q38" t="s">
        <v>51</v>
      </c>
    </row>
    <row r="39" spans="1:18" ht="33.75" customHeight="1">
      <c r="A39" s="185"/>
      <c r="B39" s="185"/>
      <c r="C39" s="109" t="s">
        <v>159</v>
      </c>
      <c r="D39" s="24"/>
      <c r="E39" s="24"/>
      <c r="F39" s="19"/>
      <c r="G39" s="21"/>
      <c r="H39" s="21" t="s">
        <v>18</v>
      </c>
      <c r="I39" s="19" t="s">
        <v>18</v>
      </c>
      <c r="J39" s="19"/>
      <c r="K39" s="19"/>
      <c r="L39" s="22">
        <f t="shared" si="0"/>
        <v>231498.64</v>
      </c>
      <c r="M39" s="25"/>
      <c r="N39" s="20"/>
      <c r="O39" s="22">
        <f t="shared" si="1"/>
        <v>0</v>
      </c>
      <c r="P39" s="110">
        <v>231498.64</v>
      </c>
      <c r="Q39" t="s">
        <v>51</v>
      </c>
    </row>
    <row r="40" spans="1:18" ht="30" customHeight="1">
      <c r="A40" s="185"/>
      <c r="B40" s="185"/>
      <c r="C40" s="109" t="s">
        <v>83</v>
      </c>
      <c r="D40" s="24"/>
      <c r="E40" s="24"/>
      <c r="F40" s="19"/>
      <c r="G40" s="21"/>
      <c r="H40" s="21" t="s">
        <v>18</v>
      </c>
      <c r="I40" s="19" t="s">
        <v>18</v>
      </c>
      <c r="J40" s="19"/>
      <c r="K40" s="19"/>
      <c r="L40" s="22">
        <f t="shared" si="0"/>
        <v>224593.04</v>
      </c>
      <c r="M40" s="25"/>
      <c r="N40" s="20"/>
      <c r="O40" s="22">
        <f t="shared" si="1"/>
        <v>0</v>
      </c>
      <c r="P40" s="110">
        <v>224593.04</v>
      </c>
      <c r="Q40" t="s">
        <v>51</v>
      </c>
    </row>
    <row r="41" spans="1:18">
      <c r="A41" s="185"/>
      <c r="B41" s="185"/>
      <c r="C41" s="109" t="s">
        <v>83</v>
      </c>
      <c r="D41" s="24"/>
      <c r="E41" s="24"/>
      <c r="F41" s="19"/>
      <c r="G41" s="21"/>
      <c r="H41" s="21" t="s">
        <v>18</v>
      </c>
      <c r="I41" s="19" t="s">
        <v>18</v>
      </c>
      <c r="J41" s="19"/>
      <c r="K41" s="19"/>
      <c r="L41" s="22">
        <f t="shared" si="0"/>
        <v>448462.49</v>
      </c>
      <c r="M41" s="25"/>
      <c r="N41" s="20"/>
      <c r="O41" s="22">
        <f t="shared" si="1"/>
        <v>0</v>
      </c>
      <c r="P41" s="110">
        <v>448462.49</v>
      </c>
      <c r="Q41" t="s">
        <v>49</v>
      </c>
    </row>
    <row r="42" spans="1:18" ht="25.5">
      <c r="A42" s="185"/>
      <c r="B42" s="185"/>
      <c r="C42" s="109" t="s">
        <v>160</v>
      </c>
      <c r="D42" s="24"/>
      <c r="E42" s="24"/>
      <c r="F42" s="19"/>
      <c r="G42" s="21"/>
      <c r="H42" s="21" t="s">
        <v>18</v>
      </c>
      <c r="I42" s="19" t="s">
        <v>18</v>
      </c>
      <c r="J42" s="19"/>
      <c r="K42" s="19"/>
      <c r="L42" s="22">
        <f t="shared" si="0"/>
        <v>924393.06</v>
      </c>
      <c r="M42" s="25"/>
      <c r="N42" s="20"/>
      <c r="O42" s="22">
        <f t="shared" si="1"/>
        <v>0</v>
      </c>
      <c r="P42" s="110">
        <v>924393.06</v>
      </c>
      <c r="Q42" t="s">
        <v>51</v>
      </c>
    </row>
    <row r="43" spans="1:18" ht="25.5">
      <c r="A43" s="185"/>
      <c r="B43" s="185"/>
      <c r="C43" s="109" t="s">
        <v>161</v>
      </c>
      <c r="D43" s="24"/>
      <c r="E43" s="24"/>
      <c r="F43" s="19"/>
      <c r="G43" s="21"/>
      <c r="H43" s="21" t="s">
        <v>18</v>
      </c>
      <c r="I43" s="19" t="s">
        <v>18</v>
      </c>
      <c r="J43" s="19"/>
      <c r="K43" s="19"/>
      <c r="L43" s="22">
        <f t="shared" si="0"/>
        <v>46739.76</v>
      </c>
      <c r="M43" s="25"/>
      <c r="N43" s="20"/>
      <c r="O43" s="22">
        <f t="shared" si="1"/>
        <v>0</v>
      </c>
      <c r="P43" s="110">
        <v>46739.76</v>
      </c>
      <c r="Q43" t="s">
        <v>50</v>
      </c>
    </row>
    <row r="44" spans="1:18" ht="34.5" customHeight="1">
      <c r="A44" s="185"/>
      <c r="B44" s="185"/>
      <c r="C44" s="109" t="s">
        <v>176</v>
      </c>
      <c r="D44" s="24"/>
      <c r="E44" s="24"/>
      <c r="F44" s="19"/>
      <c r="G44" s="21"/>
      <c r="H44" s="21" t="s">
        <v>18</v>
      </c>
      <c r="I44" s="19" t="s">
        <v>18</v>
      </c>
      <c r="J44" s="19"/>
      <c r="K44" s="19"/>
      <c r="L44" s="22">
        <f t="shared" si="0"/>
        <v>7253495.04</v>
      </c>
      <c r="M44" s="25"/>
      <c r="N44" s="20"/>
      <c r="O44" s="22">
        <f t="shared" si="1"/>
        <v>0</v>
      </c>
      <c r="P44" s="110">
        <v>7253495.04</v>
      </c>
      <c r="Q44" t="s">
        <v>49</v>
      </c>
    </row>
    <row r="45" spans="1:18" ht="30.75" customHeight="1">
      <c r="A45" s="185"/>
      <c r="B45" s="185"/>
      <c r="C45" s="109" t="s">
        <v>162</v>
      </c>
      <c r="D45" s="24"/>
      <c r="E45" s="24"/>
      <c r="F45" s="19"/>
      <c r="G45" s="21"/>
      <c r="H45" s="21" t="s">
        <v>18</v>
      </c>
      <c r="I45" s="19" t="s">
        <v>18</v>
      </c>
      <c r="J45" s="19"/>
      <c r="K45" s="19"/>
      <c r="L45" s="22">
        <f t="shared" si="0"/>
        <v>1060691.06</v>
      </c>
      <c r="M45" s="25"/>
      <c r="N45" s="20"/>
      <c r="O45" s="22">
        <f t="shared" si="1"/>
        <v>0</v>
      </c>
      <c r="P45" s="110">
        <v>1060691.06</v>
      </c>
      <c r="Q45" t="s">
        <v>49</v>
      </c>
    </row>
    <row r="46" spans="1:18">
      <c r="A46" s="185"/>
      <c r="B46" s="185"/>
      <c r="C46" s="109" t="s">
        <v>84</v>
      </c>
      <c r="D46" s="24"/>
      <c r="E46" s="24"/>
      <c r="F46" s="19"/>
      <c r="G46" s="21"/>
      <c r="H46" s="21" t="s">
        <v>18</v>
      </c>
      <c r="I46" s="19" t="s">
        <v>18</v>
      </c>
      <c r="J46" s="19"/>
      <c r="K46" s="19"/>
      <c r="L46" s="22">
        <f t="shared" si="0"/>
        <v>158796.28</v>
      </c>
      <c r="M46" s="25"/>
      <c r="N46" s="20"/>
      <c r="O46" s="22">
        <f t="shared" si="1"/>
        <v>0</v>
      </c>
      <c r="P46" s="110">
        <v>158796.28</v>
      </c>
      <c r="Q46" t="s">
        <v>49</v>
      </c>
    </row>
    <row r="47" spans="1:18">
      <c r="A47" s="185"/>
      <c r="B47" s="185"/>
      <c r="C47" s="109" t="s">
        <v>182</v>
      </c>
      <c r="D47" s="24"/>
      <c r="E47" s="24"/>
      <c r="F47" s="19"/>
      <c r="G47" s="21"/>
      <c r="H47" s="21" t="s">
        <v>18</v>
      </c>
      <c r="I47" s="19" t="s">
        <v>18</v>
      </c>
      <c r="J47" s="19"/>
      <c r="K47" s="19"/>
      <c r="L47" s="22">
        <f t="shared" si="0"/>
        <v>439000</v>
      </c>
      <c r="M47" s="25"/>
      <c r="N47" s="20"/>
      <c r="O47" s="22">
        <f t="shared" si="1"/>
        <v>0</v>
      </c>
      <c r="P47" s="110">
        <v>439000</v>
      </c>
      <c r="Q47" t="s">
        <v>49</v>
      </c>
    </row>
    <row r="48" spans="1:18" s="63" customFormat="1">
      <c r="A48" s="141" t="s">
        <v>13</v>
      </c>
      <c r="B48" s="141" t="s">
        <v>85</v>
      </c>
      <c r="C48" s="158" t="s">
        <v>98</v>
      </c>
      <c r="D48" s="156"/>
      <c r="E48" s="79"/>
      <c r="F48" s="59"/>
      <c r="G48" s="80"/>
      <c r="H48" s="59"/>
      <c r="I48" s="59"/>
      <c r="J48" s="59"/>
      <c r="K48" s="58"/>
      <c r="L48" s="60">
        <f>IF(O48&gt;45,O48,P48)</f>
        <v>4900.2</v>
      </c>
      <c r="M48" s="61"/>
      <c r="N48" s="62"/>
      <c r="O48" s="60">
        <f>N48*E48</f>
        <v>0</v>
      </c>
      <c r="P48" s="111">
        <v>4900.2</v>
      </c>
      <c r="Q48" s="63" t="s">
        <v>50</v>
      </c>
      <c r="R48" s="96"/>
    </row>
    <row r="49" spans="1:18" s="4" customFormat="1">
      <c r="A49" s="143" t="s">
        <v>14</v>
      </c>
      <c r="B49" s="143" t="s">
        <v>86</v>
      </c>
      <c r="C49" s="57" t="s">
        <v>243</v>
      </c>
      <c r="D49" s="81"/>
      <c r="E49" s="24"/>
      <c r="F49" s="19"/>
      <c r="G49" s="24"/>
      <c r="H49" s="24"/>
      <c r="I49" s="19"/>
      <c r="J49" s="19"/>
      <c r="K49" s="8"/>
      <c r="L49" s="22">
        <f t="shared" ref="L49:L63" si="2">IF(O49&gt;P49,O49,P49)</f>
        <v>94613.3</v>
      </c>
      <c r="M49" s="25"/>
      <c r="N49" s="20"/>
      <c r="O49" s="22">
        <f>E49*N49</f>
        <v>0</v>
      </c>
      <c r="P49" s="112">
        <v>94613.3</v>
      </c>
      <c r="Q49" s="4" t="s">
        <v>49</v>
      </c>
      <c r="R49" s="97"/>
    </row>
    <row r="50" spans="1:18" ht="34.5" customHeight="1">
      <c r="A50" s="185" t="s">
        <v>15</v>
      </c>
      <c r="B50" s="185" t="s">
        <v>247</v>
      </c>
      <c r="C50" s="159" t="s">
        <v>87</v>
      </c>
      <c r="D50" s="157"/>
      <c r="E50" s="100"/>
      <c r="F50" s="101" t="s">
        <v>252</v>
      </c>
      <c r="G50" s="102" t="s">
        <v>253</v>
      </c>
      <c r="H50" s="101" t="s">
        <v>254</v>
      </c>
      <c r="I50" s="101" t="s">
        <v>170</v>
      </c>
      <c r="J50" s="101"/>
      <c r="K50" s="103"/>
      <c r="L50" s="23">
        <f t="shared" si="2"/>
        <v>2343350</v>
      </c>
      <c r="M50" s="104"/>
      <c r="N50" s="105"/>
      <c r="O50" s="23">
        <f t="shared" ref="O50:O59" si="3">N50*E50</f>
        <v>0</v>
      </c>
      <c r="P50" s="113">
        <v>2343350</v>
      </c>
      <c r="Q50" s="48" t="s">
        <v>49</v>
      </c>
      <c r="R50" s="107"/>
    </row>
    <row r="51" spans="1:18" ht="34.5" customHeight="1">
      <c r="A51" s="185"/>
      <c r="B51" s="185"/>
      <c r="C51" s="159" t="s">
        <v>94</v>
      </c>
      <c r="D51" s="157"/>
      <c r="E51" s="100"/>
      <c r="F51" s="101" t="s">
        <v>173</v>
      </c>
      <c r="G51" s="102"/>
      <c r="H51" s="101"/>
      <c r="I51" s="101" t="s">
        <v>255</v>
      </c>
      <c r="J51" s="101"/>
      <c r="K51" s="103"/>
      <c r="L51" s="23">
        <f t="shared" si="2"/>
        <v>376573</v>
      </c>
      <c r="M51" s="104"/>
      <c r="N51" s="105"/>
      <c r="O51" s="23"/>
      <c r="P51" s="113">
        <v>376573</v>
      </c>
      <c r="Q51" s="48" t="s">
        <v>49</v>
      </c>
      <c r="R51" s="107"/>
    </row>
    <row r="52" spans="1:18" ht="34.5" customHeight="1">
      <c r="A52" s="185"/>
      <c r="B52" s="185"/>
      <c r="C52" s="160" t="s">
        <v>88</v>
      </c>
      <c r="D52" s="157"/>
      <c r="E52" s="100"/>
      <c r="F52" s="101"/>
      <c r="G52" s="102"/>
      <c r="H52" s="101"/>
      <c r="I52" s="101"/>
      <c r="J52" s="101"/>
      <c r="K52" s="103"/>
      <c r="L52" s="23">
        <f t="shared" si="2"/>
        <v>11920</v>
      </c>
      <c r="M52" s="104"/>
      <c r="N52" s="105"/>
      <c r="O52" s="23">
        <f t="shared" si="3"/>
        <v>0</v>
      </c>
      <c r="P52" s="113">
        <v>11920</v>
      </c>
      <c r="Q52" s="48" t="s">
        <v>51</v>
      </c>
      <c r="R52" s="107"/>
    </row>
    <row r="53" spans="1:18" ht="34.5" customHeight="1">
      <c r="A53" s="185"/>
      <c r="B53" s="185"/>
      <c r="C53" s="160" t="s">
        <v>89</v>
      </c>
      <c r="D53" s="157"/>
      <c r="E53" s="100"/>
      <c r="F53" s="101"/>
      <c r="G53" s="102"/>
      <c r="H53" s="101"/>
      <c r="I53" s="101"/>
      <c r="J53" s="101"/>
      <c r="K53" s="103"/>
      <c r="L53" s="23">
        <f t="shared" si="2"/>
        <v>28000</v>
      </c>
      <c r="M53" s="104"/>
      <c r="N53" s="105"/>
      <c r="O53" s="23">
        <f t="shared" si="3"/>
        <v>0</v>
      </c>
      <c r="P53" s="113">
        <v>28000</v>
      </c>
      <c r="Q53" s="48" t="s">
        <v>49</v>
      </c>
      <c r="R53" s="107"/>
    </row>
    <row r="54" spans="1:18" s="4" customFormat="1" ht="26.25" customHeight="1">
      <c r="A54" s="186" t="s">
        <v>16</v>
      </c>
      <c r="B54" s="186" t="s">
        <v>251</v>
      </c>
      <c r="C54" s="106" t="s">
        <v>91</v>
      </c>
      <c r="D54" s="101">
        <v>1957</v>
      </c>
      <c r="E54" s="101"/>
      <c r="F54" s="101" t="s">
        <v>173</v>
      </c>
      <c r="G54" s="101" t="s">
        <v>54</v>
      </c>
      <c r="H54" s="101" t="s">
        <v>245</v>
      </c>
      <c r="I54" s="101" t="s">
        <v>170</v>
      </c>
      <c r="J54" s="101"/>
      <c r="K54" s="101"/>
      <c r="L54" s="23">
        <f t="shared" si="2"/>
        <v>83306</v>
      </c>
      <c r="M54" s="104"/>
      <c r="N54" s="105"/>
      <c r="O54" s="23">
        <f t="shared" si="3"/>
        <v>0</v>
      </c>
      <c r="P54" s="113">
        <v>83306</v>
      </c>
      <c r="Q54" s="4" t="s">
        <v>49</v>
      </c>
      <c r="R54" s="97"/>
    </row>
    <row r="55" spans="1:18" s="4" customFormat="1" ht="22.5" customHeight="1">
      <c r="A55" s="186"/>
      <c r="B55" s="186"/>
      <c r="C55" s="106" t="s">
        <v>92</v>
      </c>
      <c r="D55" s="101">
        <v>1957</v>
      </c>
      <c r="E55" s="101"/>
      <c r="F55" s="101" t="s">
        <v>173</v>
      </c>
      <c r="G55" s="101" t="s">
        <v>18</v>
      </c>
      <c r="H55" s="101" t="s">
        <v>245</v>
      </c>
      <c r="I55" s="101" t="s">
        <v>18</v>
      </c>
      <c r="J55" s="101"/>
      <c r="K55" s="101"/>
      <c r="L55" s="23">
        <f t="shared" si="2"/>
        <v>5490</v>
      </c>
      <c r="M55" s="104"/>
      <c r="N55" s="105"/>
      <c r="O55" s="23">
        <f t="shared" si="3"/>
        <v>0</v>
      </c>
      <c r="P55" s="113">
        <v>5490</v>
      </c>
      <c r="Q55" s="4" t="s">
        <v>49</v>
      </c>
      <c r="R55" s="108"/>
    </row>
    <row r="56" spans="1:18" s="4" customFormat="1" ht="21.75" customHeight="1">
      <c r="A56" s="186"/>
      <c r="B56" s="186"/>
      <c r="C56" s="106" t="s">
        <v>246</v>
      </c>
      <c r="D56" s="101"/>
      <c r="E56" s="101"/>
      <c r="F56" s="101"/>
      <c r="G56" s="101"/>
      <c r="H56" s="101"/>
      <c r="I56" s="101"/>
      <c r="J56" s="101"/>
      <c r="K56" s="101"/>
      <c r="L56" s="23">
        <f t="shared" si="2"/>
        <v>28257.25</v>
      </c>
      <c r="M56" s="104"/>
      <c r="N56" s="105"/>
      <c r="O56" s="23">
        <f t="shared" si="3"/>
        <v>0</v>
      </c>
      <c r="P56" s="113">
        <f>2000+6608+3189+1801.63+3281.8+680+2260.78+1842.2+969+2562.42+2562.42+500</f>
        <v>28257.25</v>
      </c>
      <c r="Q56" s="4" t="s">
        <v>187</v>
      </c>
    </row>
    <row r="57" spans="1:18" ht="26.25" customHeight="1">
      <c r="A57" s="182" t="s">
        <v>17</v>
      </c>
      <c r="B57" s="198" t="s">
        <v>276</v>
      </c>
      <c r="C57" s="9" t="s">
        <v>94</v>
      </c>
      <c r="D57" s="84"/>
      <c r="E57" s="82"/>
      <c r="F57" s="16"/>
      <c r="G57" s="83"/>
      <c r="H57" s="16"/>
      <c r="I57" s="16"/>
      <c r="J57" s="16"/>
      <c r="K57" s="9"/>
      <c r="L57" s="17">
        <f t="shared" si="2"/>
        <v>184000</v>
      </c>
      <c r="M57" s="49"/>
      <c r="N57" s="18"/>
      <c r="O57" s="17">
        <f t="shared" si="3"/>
        <v>0</v>
      </c>
      <c r="P57" s="114">
        <v>184000</v>
      </c>
      <c r="Q57" s="50" t="s">
        <v>49</v>
      </c>
      <c r="R57" s="95"/>
    </row>
    <row r="58" spans="1:18">
      <c r="A58" s="182"/>
      <c r="B58" s="198"/>
      <c r="C58" s="8" t="s">
        <v>191</v>
      </c>
      <c r="D58" s="85"/>
      <c r="E58" s="24"/>
      <c r="F58" s="19"/>
      <c r="G58" s="21"/>
      <c r="H58" s="19"/>
      <c r="I58" s="19"/>
      <c r="J58" s="19"/>
      <c r="K58" s="8"/>
      <c r="L58" s="17">
        <f t="shared" si="2"/>
        <v>47863.100000000006</v>
      </c>
      <c r="M58" s="25"/>
      <c r="N58" s="20"/>
      <c r="O58" s="17">
        <f t="shared" si="3"/>
        <v>0</v>
      </c>
      <c r="P58" s="112">
        <f>34132+3452+600+1190+169+449.96+245.3+5124.84+1000+1500</f>
        <v>47863.100000000006</v>
      </c>
      <c r="Q58" s="50" t="s">
        <v>187</v>
      </c>
      <c r="R58" s="95"/>
    </row>
    <row r="59" spans="1:18">
      <c r="A59" s="195" t="s">
        <v>19</v>
      </c>
      <c r="B59" s="199" t="s">
        <v>250</v>
      </c>
      <c r="C59" s="8" t="s">
        <v>94</v>
      </c>
      <c r="D59" s="24"/>
      <c r="E59" s="24"/>
      <c r="F59" s="19" t="s">
        <v>186</v>
      </c>
      <c r="G59" s="21" t="s">
        <v>54</v>
      </c>
      <c r="H59" s="66" t="s">
        <v>54</v>
      </c>
      <c r="I59" s="19" t="s">
        <v>170</v>
      </c>
      <c r="J59" s="19"/>
      <c r="K59" s="8"/>
      <c r="L59" s="22">
        <f t="shared" si="2"/>
        <v>523812.01</v>
      </c>
      <c r="M59" s="25"/>
      <c r="N59" s="20"/>
      <c r="O59" s="22">
        <f t="shared" si="3"/>
        <v>0</v>
      </c>
      <c r="P59" s="112">
        <v>523812.01</v>
      </c>
      <c r="Q59" s="51" t="s">
        <v>49</v>
      </c>
      <c r="R59" s="95"/>
    </row>
    <row r="60" spans="1:18">
      <c r="A60" s="196"/>
      <c r="B60" s="199"/>
      <c r="C60" s="8" t="s">
        <v>191</v>
      </c>
      <c r="D60" s="24"/>
      <c r="E60" s="24"/>
      <c r="F60" s="19"/>
      <c r="G60" s="21"/>
      <c r="H60" s="66"/>
      <c r="I60" s="19"/>
      <c r="J60" s="19"/>
      <c r="K60" s="8"/>
      <c r="L60" s="22">
        <f t="shared" si="2"/>
        <v>63431.350000000006</v>
      </c>
      <c r="M60" s="25"/>
      <c r="N60" s="20"/>
      <c r="O60" s="22"/>
      <c r="P60" s="112">
        <f>20395+19445.58+2268+310+680+567.3+1999.99+325+3491.64+1842.2+3281.8+700+2562.42*2+2000+1000</f>
        <v>63431.350000000006</v>
      </c>
      <c r="Q60" s="51" t="s">
        <v>187</v>
      </c>
      <c r="R60" s="95"/>
    </row>
    <row r="61" spans="1:18">
      <c r="A61" s="195" t="s">
        <v>20</v>
      </c>
      <c r="B61" s="182" t="s">
        <v>272</v>
      </c>
      <c r="C61" s="150" t="s">
        <v>94</v>
      </c>
      <c r="D61" s="141"/>
      <c r="E61" s="151">
        <v>122.55</v>
      </c>
      <c r="F61" s="141" t="s">
        <v>173</v>
      </c>
      <c r="G61" s="152" t="s">
        <v>188</v>
      </c>
      <c r="H61" s="152" t="s">
        <v>188</v>
      </c>
      <c r="I61" s="141" t="s">
        <v>189</v>
      </c>
      <c r="J61" s="141"/>
      <c r="K61" s="141"/>
      <c r="L61" s="153">
        <f t="shared" si="2"/>
        <v>75448.55</v>
      </c>
      <c r="M61" s="154"/>
      <c r="N61" s="155"/>
      <c r="O61" s="153">
        <f>N61*E61</f>
        <v>0</v>
      </c>
      <c r="P61" s="168">
        <v>75448.55</v>
      </c>
      <c r="Q61" s="51" t="s">
        <v>49</v>
      </c>
      <c r="R61" s="95"/>
    </row>
    <row r="62" spans="1:18">
      <c r="A62" s="196"/>
      <c r="B62" s="182"/>
      <c r="C62" s="150" t="s">
        <v>94</v>
      </c>
      <c r="D62" s="141"/>
      <c r="E62" s="151">
        <v>66.22</v>
      </c>
      <c r="F62" s="141" t="s">
        <v>188</v>
      </c>
      <c r="G62" s="152" t="s">
        <v>188</v>
      </c>
      <c r="H62" s="152" t="s">
        <v>188</v>
      </c>
      <c r="I62" s="141" t="s">
        <v>170</v>
      </c>
      <c r="J62" s="141"/>
      <c r="K62" s="141"/>
      <c r="L62" s="153">
        <f t="shared" si="2"/>
        <v>67116.56</v>
      </c>
      <c r="M62" s="154"/>
      <c r="N62" s="155"/>
      <c r="O62" s="153">
        <f>N62*E62</f>
        <v>0</v>
      </c>
      <c r="P62" s="168">
        <v>67116.56</v>
      </c>
      <c r="Q62" s="51" t="s">
        <v>49</v>
      </c>
      <c r="R62" s="95"/>
    </row>
    <row r="63" spans="1:18">
      <c r="A63" s="197"/>
      <c r="B63" s="182"/>
      <c r="C63" s="150" t="s">
        <v>190</v>
      </c>
      <c r="D63" s="141"/>
      <c r="E63" s="151"/>
      <c r="F63" s="141"/>
      <c r="G63" s="152"/>
      <c r="H63" s="152"/>
      <c r="I63" s="141"/>
      <c r="J63" s="141"/>
      <c r="K63" s="141"/>
      <c r="L63" s="153">
        <f t="shared" si="2"/>
        <v>38901</v>
      </c>
      <c r="M63" s="154"/>
      <c r="N63" s="155"/>
      <c r="O63" s="153"/>
      <c r="P63" s="168">
        <f>2205+1900+310+680+1842.2+16290+7623+3281.8+969+1000+2800</f>
        <v>38901</v>
      </c>
      <c r="Q63" s="51" t="s">
        <v>187</v>
      </c>
    </row>
    <row r="64" spans="1:18" ht="26.25">
      <c r="A64" s="183" t="s">
        <v>21</v>
      </c>
      <c r="B64" s="181" t="s">
        <v>249</v>
      </c>
      <c r="C64" s="8" t="s">
        <v>97</v>
      </c>
      <c r="D64" s="24"/>
      <c r="E64" s="24"/>
      <c r="F64" s="19" t="s">
        <v>56</v>
      </c>
      <c r="G64" s="21" t="s">
        <v>54</v>
      </c>
      <c r="H64" s="21"/>
      <c r="I64" s="19"/>
      <c r="J64" s="19"/>
      <c r="K64" s="8"/>
      <c r="L64" s="22">
        <f>IF(O64&gt;P64,O64,P64)</f>
        <v>1392178.16</v>
      </c>
      <c r="M64" s="25"/>
      <c r="N64" s="20"/>
      <c r="O64" s="22">
        <f>N64*E64</f>
        <v>0</v>
      </c>
      <c r="P64" s="112">
        <v>1392178.16</v>
      </c>
      <c r="Q64" s="51" t="s">
        <v>49</v>
      </c>
      <c r="R64" s="95"/>
    </row>
    <row r="65" spans="1:18" s="4" customFormat="1" ht="26.25">
      <c r="A65" s="184"/>
      <c r="B65" s="182"/>
      <c r="C65" s="147" t="s">
        <v>98</v>
      </c>
      <c r="D65" s="148"/>
      <c r="E65" s="82"/>
      <c r="F65" s="16" t="s">
        <v>57</v>
      </c>
      <c r="G65" s="83" t="s">
        <v>54</v>
      </c>
      <c r="H65" s="83"/>
      <c r="I65" s="16"/>
      <c r="J65" s="16"/>
      <c r="K65" s="9"/>
      <c r="L65" s="17">
        <f>IF(O65&gt;P65,O65,P65)</f>
        <v>81099</v>
      </c>
      <c r="M65" s="49"/>
      <c r="N65" s="18"/>
      <c r="O65" s="149">
        <f>N65*E65</f>
        <v>0</v>
      </c>
      <c r="P65" s="114">
        <f>50000+20000+10099+1000</f>
        <v>81099</v>
      </c>
      <c r="Q65" s="4" t="s">
        <v>50</v>
      </c>
      <c r="R65" s="97"/>
    </row>
    <row r="66" spans="1:18" s="4" customFormat="1">
      <c r="A66" s="193" t="s">
        <v>22</v>
      </c>
      <c r="B66" s="191" t="s">
        <v>248</v>
      </c>
      <c r="C66" s="121" t="s">
        <v>195</v>
      </c>
      <c r="D66" s="122"/>
      <c r="E66" s="122">
        <v>197.97</v>
      </c>
      <c r="F66" s="123"/>
      <c r="G66" s="124"/>
      <c r="H66" s="123"/>
      <c r="I66" s="123"/>
      <c r="J66" s="123"/>
      <c r="K66" s="121"/>
      <c r="L66" s="22">
        <f>IF(O66&gt;P66,O66,P66)</f>
        <v>168746</v>
      </c>
      <c r="M66" s="126"/>
      <c r="N66" s="127"/>
      <c r="O66" s="125"/>
      <c r="P66" s="128">
        <v>168746</v>
      </c>
      <c r="Q66" s="4" t="s">
        <v>49</v>
      </c>
    </row>
    <row r="67" spans="1:18" s="4" customFormat="1">
      <c r="A67" s="194"/>
      <c r="B67" s="192"/>
      <c r="C67" s="121" t="s">
        <v>53</v>
      </c>
      <c r="D67" s="122"/>
      <c r="E67" s="122"/>
      <c r="F67" s="123"/>
      <c r="G67" s="124"/>
      <c r="H67" s="123"/>
      <c r="I67" s="123"/>
      <c r="J67" s="123"/>
      <c r="K67" s="121"/>
      <c r="L67" s="22">
        <f t="shared" ref="L67:L68" si="4">IF(O67&gt;P67,O67,P67)</f>
        <v>144674.46</v>
      </c>
      <c r="M67" s="126"/>
      <c r="N67" s="127"/>
      <c r="O67" s="125"/>
      <c r="P67" s="128">
        <f>72819.03+71855.43</f>
        <v>144674.46</v>
      </c>
      <c r="Q67" s="4" t="s">
        <v>50</v>
      </c>
    </row>
    <row r="68" spans="1:18" s="4" customFormat="1">
      <c r="A68" s="119"/>
      <c r="B68" s="120"/>
      <c r="C68" s="121"/>
      <c r="D68" s="122"/>
      <c r="E68" s="122"/>
      <c r="F68" s="123"/>
      <c r="G68" s="124"/>
      <c r="H68" s="123"/>
      <c r="I68" s="123"/>
      <c r="J68" s="123"/>
      <c r="K68" s="121"/>
      <c r="L68" s="22">
        <f t="shared" si="4"/>
        <v>0</v>
      </c>
      <c r="M68" s="126"/>
      <c r="N68" s="127"/>
      <c r="O68" s="125"/>
      <c r="P68" s="128"/>
    </row>
    <row r="69" spans="1:18">
      <c r="L69" s="53">
        <f>SUM(L3:L67)</f>
        <v>23926029.420000006</v>
      </c>
    </row>
  </sheetData>
  <mergeCells count="28">
    <mergeCell ref="B66:B67"/>
    <mergeCell ref="A66:A67"/>
    <mergeCell ref="J1:J2"/>
    <mergeCell ref="C1:C2"/>
    <mergeCell ref="D1:D2"/>
    <mergeCell ref="B1:B2"/>
    <mergeCell ref="B3:B47"/>
    <mergeCell ref="A61:A63"/>
    <mergeCell ref="A54:A56"/>
    <mergeCell ref="B57:B58"/>
    <mergeCell ref="B59:B60"/>
    <mergeCell ref="B61:B63"/>
    <mergeCell ref="A59:A60"/>
    <mergeCell ref="P1:P2"/>
    <mergeCell ref="O1:O2"/>
    <mergeCell ref="N1:N2"/>
    <mergeCell ref="A1:A2"/>
    <mergeCell ref="B64:B65"/>
    <mergeCell ref="A64:A65"/>
    <mergeCell ref="A57:A58"/>
    <mergeCell ref="A50:A53"/>
    <mergeCell ref="A3:A47"/>
    <mergeCell ref="B50:B53"/>
    <mergeCell ref="B54:B56"/>
    <mergeCell ref="F1:I1"/>
    <mergeCell ref="E1:E2"/>
    <mergeCell ref="L1:L2"/>
    <mergeCell ref="K1:K2"/>
  </mergeCells>
  <phoneticPr fontId="2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F12" sqref="F12"/>
    </sheetView>
  </sheetViews>
  <sheetFormatPr defaultRowHeight="12.75"/>
  <cols>
    <col min="1" max="1" width="3.85546875" style="6" bestFit="1" customWidth="1"/>
    <col min="2" max="2" width="17.7109375" style="6" customWidth="1"/>
    <col min="3" max="3" width="20.42578125" style="6" customWidth="1"/>
    <col min="4" max="4" width="42.5703125" style="46" customWidth="1"/>
    <col min="5" max="5" width="13.42578125" style="41" bestFit="1" customWidth="1"/>
    <col min="6" max="6" width="13.42578125" style="6" bestFit="1" customWidth="1"/>
    <col min="7" max="7" width="12.5703125" style="6" bestFit="1" customWidth="1"/>
    <col min="8" max="16384" width="9.140625" style="6"/>
  </cols>
  <sheetData>
    <row r="1" spans="1:6" ht="15" customHeight="1">
      <c r="A1" s="39" t="s">
        <v>61</v>
      </c>
      <c r="B1" s="40" t="s">
        <v>278</v>
      </c>
      <c r="C1" s="40"/>
      <c r="D1" s="42"/>
      <c r="E1" s="117"/>
    </row>
    <row r="2" spans="1:6">
      <c r="A2" s="129" t="s">
        <v>29</v>
      </c>
      <c r="B2" s="211" t="s">
        <v>30</v>
      </c>
      <c r="C2" s="211"/>
      <c r="D2" s="43" t="s">
        <v>28</v>
      </c>
      <c r="E2" s="117"/>
    </row>
    <row r="3" spans="1:6">
      <c r="A3" s="11" t="s">
        <v>12</v>
      </c>
      <c r="B3" s="212" t="s">
        <v>198</v>
      </c>
      <c r="C3" s="212"/>
      <c r="D3" s="44">
        <v>57219</v>
      </c>
      <c r="E3" s="117" t="s">
        <v>48</v>
      </c>
    </row>
    <row r="4" spans="1:6" s="94" customFormat="1">
      <c r="A4" s="11">
        <v>2</v>
      </c>
      <c r="B4" s="209" t="s">
        <v>221</v>
      </c>
      <c r="C4" s="210"/>
      <c r="D4" s="44">
        <v>20000</v>
      </c>
      <c r="E4" s="117" t="s">
        <v>48</v>
      </c>
    </row>
    <row r="5" spans="1:6">
      <c r="A5" s="11" t="s">
        <v>14</v>
      </c>
      <c r="B5" s="212" t="s">
        <v>222</v>
      </c>
      <c r="C5" s="212"/>
      <c r="D5" s="44">
        <v>8412</v>
      </c>
      <c r="E5" s="117" t="s">
        <v>47</v>
      </c>
    </row>
    <row r="6" spans="1:6" ht="15" customHeight="1">
      <c r="A6" s="39" t="s">
        <v>90</v>
      </c>
      <c r="B6" s="40"/>
      <c r="C6" s="40"/>
      <c r="D6" s="42"/>
      <c r="E6" s="117"/>
    </row>
    <row r="7" spans="1:6">
      <c r="A7" s="13" t="s">
        <v>29</v>
      </c>
      <c r="B7" s="211" t="s">
        <v>30</v>
      </c>
      <c r="C7" s="211"/>
      <c r="D7" s="43" t="s">
        <v>28</v>
      </c>
      <c r="E7" s="117"/>
    </row>
    <row r="8" spans="1:6">
      <c r="A8" s="11" t="s">
        <v>12</v>
      </c>
      <c r="B8" s="212" t="s">
        <v>198</v>
      </c>
      <c r="C8" s="212"/>
      <c r="D8" s="44">
        <v>4617.34</v>
      </c>
      <c r="E8" s="117" t="s">
        <v>48</v>
      </c>
    </row>
    <row r="9" spans="1:6">
      <c r="A9" s="11" t="s">
        <v>13</v>
      </c>
      <c r="B9" s="213" t="s">
        <v>199</v>
      </c>
      <c r="C9" s="214"/>
      <c r="D9" s="44">
        <f>3720+2085.87</f>
        <v>5805.87</v>
      </c>
      <c r="E9" s="117" t="s">
        <v>47</v>
      </c>
    </row>
    <row r="10" spans="1:6" ht="15" customHeight="1">
      <c r="A10" s="39" t="s">
        <v>244</v>
      </c>
      <c r="B10" s="40"/>
      <c r="C10" s="40"/>
      <c r="D10" s="42"/>
      <c r="E10" s="117"/>
    </row>
    <row r="11" spans="1:6">
      <c r="A11" s="144" t="s">
        <v>29</v>
      </c>
      <c r="B11" s="211" t="s">
        <v>30</v>
      </c>
      <c r="C11" s="211"/>
      <c r="D11" s="43" t="s">
        <v>28</v>
      </c>
      <c r="E11" s="117"/>
    </row>
    <row r="12" spans="1:6">
      <c r="A12" s="11" t="s">
        <v>12</v>
      </c>
      <c r="B12" s="212" t="s">
        <v>198</v>
      </c>
      <c r="C12" s="212"/>
      <c r="D12" s="44">
        <v>25580</v>
      </c>
      <c r="E12" s="117" t="s">
        <v>48</v>
      </c>
    </row>
    <row r="13" spans="1:6">
      <c r="A13" s="11" t="s">
        <v>13</v>
      </c>
      <c r="B13" s="212" t="s">
        <v>222</v>
      </c>
      <c r="C13" s="212"/>
      <c r="D13" s="44">
        <v>3000</v>
      </c>
      <c r="E13" s="117" t="s">
        <v>47</v>
      </c>
      <c r="F13" s="29"/>
    </row>
    <row r="14" spans="1:6" ht="15" customHeight="1">
      <c r="A14" s="165" t="s">
        <v>256</v>
      </c>
      <c r="B14" s="166"/>
      <c r="C14" s="166"/>
      <c r="D14" s="167"/>
      <c r="E14" s="117"/>
    </row>
    <row r="15" spans="1:6">
      <c r="A15" s="162" t="s">
        <v>29</v>
      </c>
      <c r="B15" s="203" t="s">
        <v>30</v>
      </c>
      <c r="C15" s="203"/>
      <c r="D15" s="45" t="s">
        <v>28</v>
      </c>
      <c r="E15" s="117"/>
    </row>
    <row r="16" spans="1:6">
      <c r="A16" s="15" t="s">
        <v>12</v>
      </c>
      <c r="B16" s="200" t="s">
        <v>198</v>
      </c>
      <c r="C16" s="200"/>
      <c r="D16" s="7">
        <f>18895+3800+1647+1280+3650+3149.97+12704+5500+20721+1770+8000+860+1340.7</f>
        <v>83317.67</v>
      </c>
      <c r="E16" s="117" t="s">
        <v>48</v>
      </c>
    </row>
    <row r="17" spans="1:7">
      <c r="A17" s="15" t="s">
        <v>13</v>
      </c>
      <c r="B17" s="200" t="s">
        <v>261</v>
      </c>
      <c r="C17" s="200"/>
      <c r="D17" s="118">
        <f>3990+1000+3300</f>
        <v>8290</v>
      </c>
      <c r="E17" s="117" t="s">
        <v>48</v>
      </c>
    </row>
    <row r="18" spans="1:7">
      <c r="A18" s="15" t="s">
        <v>14</v>
      </c>
      <c r="B18" s="201" t="s">
        <v>221</v>
      </c>
      <c r="C18" s="202"/>
      <c r="D18" s="118">
        <v>16797.599999999999</v>
      </c>
      <c r="E18" s="117" t="s">
        <v>48</v>
      </c>
    </row>
    <row r="19" spans="1:7">
      <c r="A19" s="15" t="s">
        <v>15</v>
      </c>
      <c r="B19" s="207" t="s">
        <v>262</v>
      </c>
      <c r="C19" s="208"/>
      <c r="D19" s="118">
        <f>2377+3044+3503+1360+3500+3400+6088.5+4755</f>
        <v>28027.5</v>
      </c>
      <c r="E19" s="117" t="s">
        <v>48</v>
      </c>
    </row>
    <row r="20" spans="1:7">
      <c r="A20" s="15" t="s">
        <v>16</v>
      </c>
      <c r="B20" s="201" t="s">
        <v>222</v>
      </c>
      <c r="C20" s="202"/>
      <c r="D20" s="7">
        <f>2113.82+1022+1149+823+1780+2190+2800+5124.84+3400+4755.12+2812.91+1670</f>
        <v>29640.69</v>
      </c>
      <c r="E20" s="117" t="s">
        <v>47</v>
      </c>
    </row>
    <row r="21" spans="1:7">
      <c r="A21" s="115" t="s">
        <v>257</v>
      </c>
      <c r="B21" s="26"/>
      <c r="C21" s="26"/>
      <c r="D21" s="116"/>
      <c r="E21" s="117"/>
      <c r="G21" s="47"/>
    </row>
    <row r="22" spans="1:7">
      <c r="A22" s="161" t="s">
        <v>29</v>
      </c>
      <c r="B22" s="203" t="s">
        <v>30</v>
      </c>
      <c r="C22" s="203"/>
      <c r="D22" s="45" t="s">
        <v>28</v>
      </c>
      <c r="E22" s="117"/>
      <c r="G22" s="47"/>
    </row>
    <row r="23" spans="1:7">
      <c r="A23" s="15" t="s">
        <v>12</v>
      </c>
      <c r="B23" s="200" t="s">
        <v>31</v>
      </c>
      <c r="C23" s="200"/>
      <c r="D23" s="7">
        <v>429</v>
      </c>
      <c r="E23" s="117" t="s">
        <v>48</v>
      </c>
      <c r="G23" s="47"/>
    </row>
    <row r="24" spans="1:7" ht="15">
      <c r="A24" s="15" t="s">
        <v>15</v>
      </c>
      <c r="B24" s="201" t="s">
        <v>93</v>
      </c>
      <c r="C24" s="218"/>
      <c r="D24" s="118">
        <v>1176</v>
      </c>
      <c r="E24" s="117" t="s">
        <v>48</v>
      </c>
      <c r="G24" s="47"/>
    </row>
    <row r="25" spans="1:7">
      <c r="A25" s="115" t="s">
        <v>258</v>
      </c>
      <c r="B25" s="26"/>
      <c r="C25" s="26" t="s">
        <v>277</v>
      </c>
      <c r="D25" s="116"/>
      <c r="E25" s="117"/>
      <c r="G25" s="47"/>
    </row>
    <row r="26" spans="1:7">
      <c r="A26" s="142" t="s">
        <v>29</v>
      </c>
      <c r="B26" s="203" t="s">
        <v>30</v>
      </c>
      <c r="C26" s="203"/>
      <c r="D26" s="45" t="s">
        <v>28</v>
      </c>
      <c r="E26" s="117"/>
      <c r="G26" s="47"/>
    </row>
    <row r="27" spans="1:7">
      <c r="A27" s="15" t="s">
        <v>12</v>
      </c>
      <c r="B27" s="205" t="s">
        <v>33</v>
      </c>
      <c r="C27" s="206"/>
      <c r="D27" s="7">
        <v>320</v>
      </c>
      <c r="E27" s="117" t="s">
        <v>48</v>
      </c>
      <c r="G27" s="47"/>
    </row>
    <row r="28" spans="1:7">
      <c r="A28" s="15" t="s">
        <v>13</v>
      </c>
      <c r="B28" s="204" t="s">
        <v>95</v>
      </c>
      <c r="C28" s="204"/>
      <c r="D28" s="118">
        <v>3044.25</v>
      </c>
      <c r="E28" s="117" t="s">
        <v>48</v>
      </c>
      <c r="G28" s="47"/>
    </row>
    <row r="29" spans="1:7">
      <c r="A29" s="115" t="s">
        <v>250</v>
      </c>
      <c r="B29" s="26"/>
      <c r="C29" s="26"/>
      <c r="D29" s="116"/>
      <c r="E29" s="117"/>
      <c r="G29" s="47"/>
    </row>
    <row r="30" spans="1:7">
      <c r="A30" s="14" t="s">
        <v>29</v>
      </c>
      <c r="B30" s="203" t="s">
        <v>30</v>
      </c>
      <c r="C30" s="203"/>
      <c r="D30" s="45" t="s">
        <v>28</v>
      </c>
      <c r="E30" s="117"/>
      <c r="G30" s="47"/>
    </row>
    <row r="31" spans="1:7">
      <c r="A31" s="15" t="s">
        <v>12</v>
      </c>
      <c r="B31" s="200" t="s">
        <v>31</v>
      </c>
      <c r="C31" s="200"/>
      <c r="D31" s="7">
        <f>399+1340.7</f>
        <v>1739.7</v>
      </c>
      <c r="E31" s="117" t="s">
        <v>48</v>
      </c>
      <c r="G31" s="47"/>
    </row>
    <row r="32" spans="1:7">
      <c r="A32" s="15" t="s">
        <v>14</v>
      </c>
      <c r="B32" s="204" t="s">
        <v>96</v>
      </c>
      <c r="C32" s="204"/>
      <c r="D32" s="118">
        <v>1176</v>
      </c>
      <c r="E32" s="117" t="s">
        <v>48</v>
      </c>
      <c r="G32" s="47"/>
    </row>
    <row r="33" spans="1:7">
      <c r="A33" s="15" t="s">
        <v>16</v>
      </c>
      <c r="B33" s="200" t="s">
        <v>60</v>
      </c>
      <c r="C33" s="200"/>
      <c r="D33" s="7">
        <v>6000</v>
      </c>
      <c r="E33" s="117" t="s">
        <v>48</v>
      </c>
      <c r="G33" s="47"/>
    </row>
    <row r="34" spans="1:7">
      <c r="A34" s="15" t="s">
        <v>17</v>
      </c>
      <c r="B34" s="201" t="s">
        <v>32</v>
      </c>
      <c r="C34" s="202"/>
      <c r="D34" s="7">
        <f>2377.56+398+849+689</f>
        <v>4313.5599999999995</v>
      </c>
      <c r="E34" s="117" t="s">
        <v>47</v>
      </c>
      <c r="G34" s="47"/>
    </row>
    <row r="35" spans="1:7">
      <c r="A35" s="115" t="s">
        <v>259</v>
      </c>
      <c r="B35" s="26"/>
      <c r="C35" s="26"/>
      <c r="D35" s="116"/>
      <c r="E35" s="117"/>
      <c r="G35" s="47"/>
    </row>
    <row r="36" spans="1:7">
      <c r="A36" s="14" t="s">
        <v>29</v>
      </c>
      <c r="B36" s="203" t="s">
        <v>30</v>
      </c>
      <c r="C36" s="203"/>
      <c r="D36" s="45" t="s">
        <v>28</v>
      </c>
      <c r="E36" s="117"/>
      <c r="G36" s="47"/>
    </row>
    <row r="37" spans="1:7">
      <c r="A37" s="15" t="s">
        <v>12</v>
      </c>
      <c r="B37" s="200" t="s">
        <v>31</v>
      </c>
      <c r="C37" s="200"/>
      <c r="D37" s="7">
        <f>1200+1900+1000+1340+8000+3900+5000</f>
        <v>22340</v>
      </c>
      <c r="E37" s="117" t="s">
        <v>48</v>
      </c>
      <c r="G37" s="47"/>
    </row>
    <row r="38" spans="1:7" ht="12.75" customHeight="1">
      <c r="A38" s="15" t="s">
        <v>13</v>
      </c>
      <c r="B38" s="205" t="s">
        <v>192</v>
      </c>
      <c r="C38" s="206"/>
      <c r="D38" s="118">
        <v>1176</v>
      </c>
      <c r="E38" s="117" t="s">
        <v>48</v>
      </c>
      <c r="G38" s="47"/>
    </row>
    <row r="39" spans="1:7">
      <c r="A39" s="15" t="s">
        <v>17</v>
      </c>
      <c r="B39" s="201" t="s">
        <v>32</v>
      </c>
      <c r="C39" s="202"/>
      <c r="D39" s="7">
        <f>2562.42+7317.12+19512.16+2900+8200+1900</f>
        <v>42391.7</v>
      </c>
      <c r="E39" s="117" t="s">
        <v>47</v>
      </c>
      <c r="G39" s="47"/>
    </row>
    <row r="40" spans="1:7">
      <c r="A40" s="115" t="s">
        <v>260</v>
      </c>
      <c r="B40" s="26"/>
      <c r="C40" s="26"/>
      <c r="D40" s="116"/>
      <c r="E40" s="117"/>
      <c r="G40" s="47"/>
    </row>
    <row r="41" spans="1:7">
      <c r="A41" s="162" t="s">
        <v>29</v>
      </c>
      <c r="B41" s="203" t="s">
        <v>30</v>
      </c>
      <c r="C41" s="203"/>
      <c r="D41" s="45" t="s">
        <v>28</v>
      </c>
      <c r="E41" s="117"/>
      <c r="G41" s="47"/>
    </row>
    <row r="42" spans="1:7">
      <c r="A42" s="15" t="s">
        <v>12</v>
      </c>
      <c r="B42" s="200" t="s">
        <v>198</v>
      </c>
      <c r="C42" s="200"/>
      <c r="D42" s="7">
        <f>7560</f>
        <v>7560</v>
      </c>
      <c r="E42" s="117" t="s">
        <v>48</v>
      </c>
      <c r="G42" s="47"/>
    </row>
    <row r="43" spans="1:7">
      <c r="A43" s="15" t="s">
        <v>13</v>
      </c>
      <c r="B43" s="200" t="s">
        <v>261</v>
      </c>
      <c r="C43" s="200"/>
      <c r="D43" s="118">
        <v>3655</v>
      </c>
      <c r="E43" s="117" t="s">
        <v>48</v>
      </c>
      <c r="G43" s="47"/>
    </row>
    <row r="44" spans="1:7">
      <c r="A44" s="15" t="s">
        <v>19</v>
      </c>
      <c r="B44" s="201" t="s">
        <v>222</v>
      </c>
      <c r="C44" s="202"/>
      <c r="D44" s="7">
        <f>1950+1860</f>
        <v>3810</v>
      </c>
      <c r="E44" s="117" t="s">
        <v>47</v>
      </c>
      <c r="G44" s="47"/>
    </row>
    <row r="45" spans="1:7" s="94" customFormat="1">
      <c r="A45" s="215" t="s">
        <v>248</v>
      </c>
      <c r="B45" s="216"/>
      <c r="C45" s="217"/>
      <c r="D45" s="164"/>
      <c r="E45" s="117" t="s">
        <v>48</v>
      </c>
      <c r="G45" s="47"/>
    </row>
    <row r="46" spans="1:7" s="94" customFormat="1">
      <c r="A46" s="146" t="s">
        <v>197</v>
      </c>
      <c r="B46" s="200" t="s">
        <v>31</v>
      </c>
      <c r="C46" s="200"/>
      <c r="D46" s="145">
        <v>22417</v>
      </c>
      <c r="E46" s="117" t="s">
        <v>48</v>
      </c>
      <c r="G46" s="47"/>
    </row>
    <row r="47" spans="1:7" s="94" customFormat="1">
      <c r="A47" s="146" t="s">
        <v>183</v>
      </c>
      <c r="B47" s="200" t="s">
        <v>33</v>
      </c>
      <c r="C47" s="200"/>
      <c r="D47" s="145">
        <v>6132.98</v>
      </c>
      <c r="E47" s="117" t="s">
        <v>48</v>
      </c>
      <c r="G47" s="47"/>
    </row>
    <row r="48" spans="1:7" s="94" customFormat="1">
      <c r="A48" s="146" t="s">
        <v>225</v>
      </c>
      <c r="B48" s="201" t="s">
        <v>32</v>
      </c>
      <c r="C48" s="202"/>
      <c r="D48" s="145">
        <v>11438.56</v>
      </c>
      <c r="E48" s="117" t="s">
        <v>47</v>
      </c>
      <c r="G48" s="47"/>
    </row>
    <row r="49" spans="1:7">
      <c r="A49" s="115"/>
      <c r="B49" s="26"/>
      <c r="C49" s="26"/>
      <c r="D49" s="116"/>
      <c r="E49" s="117"/>
      <c r="G49" s="47"/>
    </row>
    <row r="52" spans="1:7">
      <c r="B52" s="6" t="s">
        <v>200</v>
      </c>
    </row>
  </sheetData>
  <mergeCells count="39">
    <mergeCell ref="B2:C2"/>
    <mergeCell ref="B3:C3"/>
    <mergeCell ref="B8:C8"/>
    <mergeCell ref="B9:C9"/>
    <mergeCell ref="A45:C45"/>
    <mergeCell ref="B5:C5"/>
    <mergeCell ref="B7:C7"/>
    <mergeCell ref="B12:C12"/>
    <mergeCell ref="B11:C11"/>
    <mergeCell ref="B13:C13"/>
    <mergeCell ref="B15:C15"/>
    <mergeCell ref="B24:C24"/>
    <mergeCell ref="B16:C16"/>
    <mergeCell ref="B4:C4"/>
    <mergeCell ref="B46:C46"/>
    <mergeCell ref="B47:C47"/>
    <mergeCell ref="B48:C48"/>
    <mergeCell ref="B23:C23"/>
    <mergeCell ref="B17:C17"/>
    <mergeCell ref="B26:C26"/>
    <mergeCell ref="B27:C27"/>
    <mergeCell ref="B30:C30"/>
    <mergeCell ref="B20:C20"/>
    <mergeCell ref="B22:C22"/>
    <mergeCell ref="B18:C18"/>
    <mergeCell ref="B19:C19"/>
    <mergeCell ref="B31:C31"/>
    <mergeCell ref="B36:C36"/>
    <mergeCell ref="B28:C28"/>
    <mergeCell ref="B37:C37"/>
    <mergeCell ref="B38:C38"/>
    <mergeCell ref="B32:C32"/>
    <mergeCell ref="B33:C33"/>
    <mergeCell ref="B34:C34"/>
    <mergeCell ref="B43:C43"/>
    <mergeCell ref="B44:C44"/>
    <mergeCell ref="B39:C39"/>
    <mergeCell ref="B41:C41"/>
    <mergeCell ref="B42:C42"/>
  </mergeCells>
  <phoneticPr fontId="2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C40" sqref="C40"/>
    </sheetView>
  </sheetViews>
  <sheetFormatPr defaultRowHeight="12.75"/>
  <cols>
    <col min="1" max="1" width="3.42578125" style="27" bestFit="1" customWidth="1"/>
    <col min="2" max="2" width="27.140625" style="27" customWidth="1"/>
    <col min="3" max="3" width="41" style="27" bestFit="1" customWidth="1"/>
    <col min="4" max="5" width="39" style="28" customWidth="1"/>
    <col min="6" max="16384" width="9.140625" style="6"/>
  </cols>
  <sheetData>
    <row r="1" spans="1:5" ht="13.5" thickBot="1">
      <c r="A1" s="65" t="s">
        <v>0</v>
      </c>
      <c r="B1" s="65" t="s">
        <v>34</v>
      </c>
      <c r="C1" s="34" t="s">
        <v>46</v>
      </c>
      <c r="D1" s="35" t="s">
        <v>35</v>
      </c>
      <c r="E1" s="36" t="s">
        <v>36</v>
      </c>
    </row>
    <row r="2" spans="1:5" ht="25.5">
      <c r="A2" s="223" t="s">
        <v>12</v>
      </c>
      <c r="B2" s="220" t="s">
        <v>55</v>
      </c>
      <c r="C2" s="109" t="s">
        <v>163</v>
      </c>
      <c r="D2" s="32" t="s">
        <v>229</v>
      </c>
      <c r="E2" s="31" t="s">
        <v>239</v>
      </c>
    </row>
    <row r="3" spans="1:5">
      <c r="A3" s="224"/>
      <c r="B3" s="221"/>
      <c r="C3" s="109" t="s">
        <v>155</v>
      </c>
      <c r="D3" s="30" t="s">
        <v>230</v>
      </c>
      <c r="E3" s="31" t="s">
        <v>236</v>
      </c>
    </row>
    <row r="4" spans="1:5">
      <c r="A4" s="224"/>
      <c r="B4" s="221"/>
      <c r="C4" s="109" t="s">
        <v>62</v>
      </c>
      <c r="D4" s="30"/>
      <c r="E4" s="31"/>
    </row>
    <row r="5" spans="1:5">
      <c r="A5" s="224"/>
      <c r="B5" s="221"/>
      <c r="C5" s="109" t="s">
        <v>63</v>
      </c>
      <c r="D5" s="30"/>
      <c r="E5" s="31" t="s">
        <v>240</v>
      </c>
    </row>
    <row r="6" spans="1:5">
      <c r="A6" s="224"/>
      <c r="B6" s="221"/>
      <c r="C6" s="109" t="s">
        <v>64</v>
      </c>
      <c r="D6" s="30"/>
      <c r="E6" s="31"/>
    </row>
    <row r="7" spans="1:5">
      <c r="A7" s="224"/>
      <c r="B7" s="221"/>
      <c r="C7" s="109" t="s">
        <v>65</v>
      </c>
      <c r="D7" s="30"/>
      <c r="E7" s="31"/>
    </row>
    <row r="8" spans="1:5">
      <c r="A8" s="224"/>
      <c r="B8" s="221"/>
      <c r="C8" s="109" t="s">
        <v>66</v>
      </c>
      <c r="D8" s="30"/>
      <c r="E8" s="31"/>
    </row>
    <row r="9" spans="1:5">
      <c r="A9" s="224"/>
      <c r="B9" s="221"/>
      <c r="C9" s="109" t="s">
        <v>279</v>
      </c>
      <c r="D9" s="30"/>
      <c r="E9" s="31"/>
    </row>
    <row r="10" spans="1:5">
      <c r="A10" s="224"/>
      <c r="B10" s="221"/>
      <c r="C10" s="109" t="s">
        <v>68</v>
      </c>
      <c r="D10" s="30"/>
      <c r="E10" s="31" t="s">
        <v>241</v>
      </c>
    </row>
    <row r="11" spans="1:5" ht="25.5">
      <c r="A11" s="224"/>
      <c r="B11" s="221"/>
      <c r="C11" s="109" t="s">
        <v>156</v>
      </c>
      <c r="D11" s="30" t="s">
        <v>231</v>
      </c>
      <c r="E11" s="31"/>
    </row>
    <row r="12" spans="1:5">
      <c r="A12" s="224"/>
      <c r="B12" s="221"/>
      <c r="C12" s="109" t="s">
        <v>69</v>
      </c>
      <c r="D12" s="30"/>
      <c r="E12" s="31" t="s">
        <v>242</v>
      </c>
    </row>
    <row r="13" spans="1:5">
      <c r="A13" s="224"/>
      <c r="B13" s="221"/>
      <c r="C13" s="109" t="s">
        <v>70</v>
      </c>
      <c r="D13" s="30"/>
      <c r="E13" s="31" t="s">
        <v>236</v>
      </c>
    </row>
    <row r="14" spans="1:5">
      <c r="A14" s="224"/>
      <c r="B14" s="221"/>
      <c r="C14" s="109" t="s">
        <v>71</v>
      </c>
      <c r="D14" s="30"/>
      <c r="E14" s="31" t="s">
        <v>236</v>
      </c>
    </row>
    <row r="15" spans="1:5">
      <c r="A15" s="224"/>
      <c r="B15" s="221"/>
      <c r="C15" s="109" t="s">
        <v>72</v>
      </c>
      <c r="D15" s="30"/>
      <c r="E15" s="31" t="s">
        <v>236</v>
      </c>
    </row>
    <row r="16" spans="1:5">
      <c r="A16" s="224"/>
      <c r="B16" s="221"/>
      <c r="C16" s="109" t="s">
        <v>73</v>
      </c>
      <c r="D16" s="30"/>
      <c r="E16" s="31" t="s">
        <v>236</v>
      </c>
    </row>
    <row r="17" spans="1:5">
      <c r="A17" s="224"/>
      <c r="B17" s="221"/>
      <c r="C17" s="109" t="s">
        <v>74</v>
      </c>
      <c r="D17" s="32"/>
      <c r="E17" s="31" t="s">
        <v>236</v>
      </c>
    </row>
    <row r="18" spans="1:5">
      <c r="A18" s="224"/>
      <c r="B18" s="221"/>
      <c r="C18" s="109" t="s">
        <v>75</v>
      </c>
      <c r="D18" s="32"/>
      <c r="E18" s="31" t="s">
        <v>236</v>
      </c>
    </row>
    <row r="19" spans="1:5">
      <c r="A19" s="224"/>
      <c r="B19" s="221"/>
      <c r="C19" s="109" t="s">
        <v>164</v>
      </c>
      <c r="D19" s="32"/>
      <c r="E19" s="31" t="s">
        <v>236</v>
      </c>
    </row>
    <row r="20" spans="1:5" ht="25.5" customHeight="1">
      <c r="A20" s="224"/>
      <c r="B20" s="221"/>
      <c r="C20" s="109" t="s">
        <v>165</v>
      </c>
      <c r="D20" s="32"/>
      <c r="E20" s="33"/>
    </row>
    <row r="21" spans="1:5" ht="25.5" customHeight="1">
      <c r="A21" s="224"/>
      <c r="B21" s="221"/>
      <c r="C21" s="109" t="s">
        <v>76</v>
      </c>
      <c r="D21" s="32"/>
      <c r="E21" s="33" t="s">
        <v>236</v>
      </c>
    </row>
    <row r="22" spans="1:5" ht="25.5" customHeight="1">
      <c r="A22" s="224"/>
      <c r="B22" s="221"/>
      <c r="C22" s="109" t="s">
        <v>77</v>
      </c>
      <c r="D22" s="32"/>
      <c r="E22" s="33"/>
    </row>
    <row r="23" spans="1:5" ht="25.5" customHeight="1">
      <c r="A23" s="224"/>
      <c r="B23" s="221"/>
      <c r="C23" s="109" t="s">
        <v>166</v>
      </c>
      <c r="D23" s="32" t="s">
        <v>232</v>
      </c>
      <c r="E23" s="33" t="s">
        <v>238</v>
      </c>
    </row>
    <row r="24" spans="1:5" ht="25.5" customHeight="1">
      <c r="A24" s="224"/>
      <c r="B24" s="221"/>
      <c r="C24" s="109" t="s">
        <v>78</v>
      </c>
      <c r="D24" s="32"/>
      <c r="E24" s="33" t="s">
        <v>238</v>
      </c>
    </row>
    <row r="25" spans="1:5" ht="25.5" customHeight="1">
      <c r="A25" s="224"/>
      <c r="B25" s="221"/>
      <c r="C25" s="109" t="s">
        <v>79</v>
      </c>
      <c r="D25" s="32"/>
      <c r="E25" s="33"/>
    </row>
    <row r="26" spans="1:5" ht="25.5" customHeight="1">
      <c r="A26" s="224"/>
      <c r="B26" s="221"/>
      <c r="C26" s="109" t="s">
        <v>80</v>
      </c>
      <c r="D26" s="32"/>
      <c r="E26" s="33" t="s">
        <v>236</v>
      </c>
    </row>
    <row r="27" spans="1:5" ht="25.5" customHeight="1">
      <c r="A27" s="224"/>
      <c r="B27" s="221"/>
      <c r="C27" s="109" t="s">
        <v>157</v>
      </c>
      <c r="D27" s="32" t="s">
        <v>233</v>
      </c>
      <c r="E27" s="33" t="s">
        <v>234</v>
      </c>
    </row>
    <row r="28" spans="1:5" ht="25.5" customHeight="1">
      <c r="A28" s="224"/>
      <c r="B28" s="221"/>
      <c r="C28" s="109" t="s">
        <v>179</v>
      </c>
      <c r="D28" s="32"/>
      <c r="E28" s="33"/>
    </row>
    <row r="29" spans="1:5" ht="25.5" customHeight="1">
      <c r="A29" s="224"/>
      <c r="B29" s="221"/>
      <c r="C29" s="109" t="s">
        <v>178</v>
      </c>
      <c r="D29" s="32" t="s">
        <v>235</v>
      </c>
      <c r="E29" s="33" t="s">
        <v>236</v>
      </c>
    </row>
    <row r="30" spans="1:5" ht="25.5" customHeight="1">
      <c r="A30" s="224"/>
      <c r="B30" s="221"/>
      <c r="C30" s="109" t="s">
        <v>177</v>
      </c>
      <c r="D30" s="32"/>
      <c r="E30" s="64"/>
    </row>
    <row r="31" spans="1:5" s="94" customFormat="1" ht="25.5" customHeight="1">
      <c r="A31" s="225"/>
      <c r="B31" s="222"/>
      <c r="C31" s="109" t="s">
        <v>226</v>
      </c>
      <c r="D31" s="32" t="s">
        <v>237</v>
      </c>
      <c r="E31" s="64"/>
    </row>
    <row r="32" spans="1:5">
      <c r="A32" s="163" t="s">
        <v>13</v>
      </c>
      <c r="B32" s="163" t="s">
        <v>85</v>
      </c>
      <c r="C32" s="226" t="s">
        <v>227</v>
      </c>
      <c r="D32" s="226"/>
      <c r="E32" s="226"/>
    </row>
    <row r="33" spans="1:5">
      <c r="A33" s="163" t="s">
        <v>14</v>
      </c>
      <c r="B33" s="169" t="s">
        <v>228</v>
      </c>
      <c r="C33" s="226" t="s">
        <v>227</v>
      </c>
      <c r="D33" s="226"/>
      <c r="E33" s="226"/>
    </row>
    <row r="34" spans="1:5" s="26" customFormat="1">
      <c r="A34" s="227" t="s">
        <v>15</v>
      </c>
      <c r="B34" s="227" t="s">
        <v>264</v>
      </c>
      <c r="C34" s="163" t="s">
        <v>94</v>
      </c>
      <c r="D34" s="32"/>
      <c r="E34" s="32"/>
    </row>
    <row r="35" spans="1:5" s="26" customFormat="1">
      <c r="A35" s="227"/>
      <c r="B35" s="227"/>
      <c r="C35" s="163" t="s">
        <v>265</v>
      </c>
      <c r="D35" s="32"/>
      <c r="E35" s="32"/>
    </row>
    <row r="36" spans="1:5" s="26" customFormat="1" ht="37.5" customHeight="1">
      <c r="A36" s="219" t="s">
        <v>16</v>
      </c>
      <c r="B36" s="219" t="s">
        <v>266</v>
      </c>
      <c r="C36" s="163" t="s">
        <v>94</v>
      </c>
      <c r="D36" s="32" t="s">
        <v>268</v>
      </c>
      <c r="E36" s="32" t="s">
        <v>269</v>
      </c>
    </row>
    <row r="37" spans="1:5" s="26" customFormat="1" ht="36.75" customHeight="1">
      <c r="A37" s="219"/>
      <c r="B37" s="219"/>
      <c r="C37" s="163" t="s">
        <v>267</v>
      </c>
      <c r="D37" s="32"/>
      <c r="E37" s="32" t="s">
        <v>270</v>
      </c>
    </row>
    <row r="38" spans="1:5" ht="25.5">
      <c r="A38" s="163" t="s">
        <v>17</v>
      </c>
      <c r="B38" s="163" t="s">
        <v>271</v>
      </c>
      <c r="C38" s="170" t="s">
        <v>94</v>
      </c>
      <c r="D38" s="32"/>
      <c r="E38" s="32"/>
    </row>
    <row r="39" spans="1:5" ht="52.5" customHeight="1">
      <c r="A39" s="163" t="s">
        <v>19</v>
      </c>
      <c r="B39" s="163" t="s">
        <v>250</v>
      </c>
      <c r="C39" s="171" t="s">
        <v>94</v>
      </c>
      <c r="D39" s="32" t="s">
        <v>184</v>
      </c>
      <c r="E39" s="32" t="s">
        <v>185</v>
      </c>
    </row>
    <row r="40" spans="1:5" ht="27.75" customHeight="1">
      <c r="A40" s="219" t="s">
        <v>20</v>
      </c>
      <c r="B40" s="219" t="s">
        <v>272</v>
      </c>
      <c r="C40" s="163" t="s">
        <v>94</v>
      </c>
      <c r="D40" s="32" t="s">
        <v>193</v>
      </c>
      <c r="E40" s="32" t="s">
        <v>194</v>
      </c>
    </row>
    <row r="41" spans="1:5" ht="36.75" customHeight="1">
      <c r="A41" s="219"/>
      <c r="B41" s="219"/>
      <c r="C41" s="163" t="s">
        <v>94</v>
      </c>
      <c r="D41" s="32" t="s">
        <v>193</v>
      </c>
      <c r="E41" s="32"/>
    </row>
    <row r="42" spans="1:5">
      <c r="A42" s="172" t="s">
        <v>21</v>
      </c>
      <c r="B42" s="172" t="s">
        <v>273</v>
      </c>
      <c r="C42" s="163" t="s">
        <v>274</v>
      </c>
      <c r="D42" s="32"/>
      <c r="E42" s="32"/>
    </row>
    <row r="43" spans="1:5" ht="26.25" customHeight="1">
      <c r="A43" s="172" t="s">
        <v>22</v>
      </c>
      <c r="B43" s="172" t="s">
        <v>248</v>
      </c>
      <c r="C43" s="163" t="s">
        <v>195</v>
      </c>
      <c r="D43" s="32" t="s">
        <v>196</v>
      </c>
      <c r="E43" s="32"/>
    </row>
  </sheetData>
  <mergeCells count="10">
    <mergeCell ref="C32:E32"/>
    <mergeCell ref="C33:E33"/>
    <mergeCell ref="B34:B35"/>
    <mergeCell ref="A34:A35"/>
    <mergeCell ref="A40:A41"/>
    <mergeCell ref="B40:B41"/>
    <mergeCell ref="B36:B37"/>
    <mergeCell ref="A36:A37"/>
    <mergeCell ref="B2:B31"/>
    <mergeCell ref="A2:A31"/>
  </mergeCells>
  <phoneticPr fontId="29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zoomScaleNormal="145" workbookViewId="0">
      <selection activeCell="L6" sqref="L6"/>
    </sheetView>
  </sheetViews>
  <sheetFormatPr defaultRowHeight="15"/>
  <cols>
    <col min="1" max="1" width="5.42578125" style="10" customWidth="1"/>
    <col min="2" max="2" width="11.42578125" style="10" customWidth="1"/>
    <col min="3" max="3" width="9.140625" style="10"/>
    <col min="4" max="4" width="9.5703125" style="10" bestFit="1" customWidth="1"/>
    <col min="5" max="5" width="16.5703125" style="10" bestFit="1" customWidth="1"/>
    <col min="6" max="6" width="9.28515625" style="12" bestFit="1" customWidth="1"/>
    <col min="7" max="8" width="9.28515625" style="10" bestFit="1" customWidth="1"/>
    <col min="9" max="9" width="19.7109375" style="10" bestFit="1" customWidth="1"/>
    <col min="10" max="10" width="14.7109375" style="38" bestFit="1" customWidth="1"/>
    <col min="11" max="13" width="14.7109375" style="38" customWidth="1"/>
    <col min="14" max="16384" width="9.140625" style="1"/>
  </cols>
  <sheetData>
    <row r="1" spans="1:13">
      <c r="A1" s="135" t="s">
        <v>0</v>
      </c>
      <c r="B1" s="135" t="s">
        <v>37</v>
      </c>
      <c r="C1" s="135" t="s">
        <v>38</v>
      </c>
      <c r="D1" s="135" t="s">
        <v>39</v>
      </c>
      <c r="E1" s="135" t="s">
        <v>40</v>
      </c>
      <c r="F1" s="135" t="s">
        <v>41</v>
      </c>
      <c r="G1" s="135" t="s">
        <v>42</v>
      </c>
      <c r="H1" s="135" t="s">
        <v>58</v>
      </c>
      <c r="I1" s="135" t="s">
        <v>43</v>
      </c>
      <c r="J1" s="135" t="s">
        <v>59</v>
      </c>
      <c r="K1" s="135" t="s">
        <v>44</v>
      </c>
      <c r="L1" s="135" t="s">
        <v>45</v>
      </c>
      <c r="M1" s="135" t="s">
        <v>201</v>
      </c>
    </row>
    <row r="2" spans="1:13" s="2" customFormat="1" ht="25.5" customHeight="1">
      <c r="A2" s="67" t="s">
        <v>12</v>
      </c>
      <c r="B2" s="133" t="s">
        <v>99</v>
      </c>
      <c r="C2" s="133" t="s">
        <v>100</v>
      </c>
      <c r="D2" s="133" t="s">
        <v>101</v>
      </c>
      <c r="E2" s="133" t="s">
        <v>102</v>
      </c>
      <c r="F2" s="133" t="s">
        <v>103</v>
      </c>
      <c r="G2" s="133">
        <v>1</v>
      </c>
      <c r="H2" s="133">
        <v>1985</v>
      </c>
      <c r="I2" s="133">
        <v>541988</v>
      </c>
      <c r="J2" s="133" t="s">
        <v>18</v>
      </c>
      <c r="K2" s="134" t="s">
        <v>202</v>
      </c>
      <c r="L2" s="134" t="s">
        <v>18</v>
      </c>
      <c r="M2" s="134" t="s">
        <v>202</v>
      </c>
    </row>
    <row r="3" spans="1:13" s="3" customFormat="1" ht="24.75">
      <c r="A3" s="67" t="s">
        <v>13</v>
      </c>
      <c r="B3" s="133" t="s">
        <v>104</v>
      </c>
      <c r="C3" s="133" t="s">
        <v>105</v>
      </c>
      <c r="D3" s="133" t="s">
        <v>106</v>
      </c>
      <c r="E3" s="133" t="s">
        <v>263</v>
      </c>
      <c r="F3" s="133" t="s">
        <v>107</v>
      </c>
      <c r="G3" s="133">
        <v>6</v>
      </c>
      <c r="H3" s="133">
        <v>1987</v>
      </c>
      <c r="I3" s="133" t="s">
        <v>108</v>
      </c>
      <c r="J3" s="133" t="s">
        <v>18</v>
      </c>
      <c r="K3" s="134" t="s">
        <v>202</v>
      </c>
      <c r="L3" s="134" t="s">
        <v>18</v>
      </c>
      <c r="M3" s="134" t="s">
        <v>202</v>
      </c>
    </row>
    <row r="4" spans="1:13" s="3" customFormat="1" ht="24.75">
      <c r="A4" s="67" t="s">
        <v>14</v>
      </c>
      <c r="B4" s="133" t="s">
        <v>109</v>
      </c>
      <c r="C4" s="133" t="s">
        <v>110</v>
      </c>
      <c r="D4" s="133" t="s">
        <v>111</v>
      </c>
      <c r="E4" s="133" t="s">
        <v>112</v>
      </c>
      <c r="F4" s="133" t="s">
        <v>113</v>
      </c>
      <c r="G4" s="133" t="s">
        <v>18</v>
      </c>
      <c r="H4" s="133">
        <v>1974</v>
      </c>
      <c r="I4" s="133">
        <v>13632</v>
      </c>
      <c r="J4" s="133" t="s">
        <v>18</v>
      </c>
      <c r="K4" s="134" t="s">
        <v>202</v>
      </c>
      <c r="L4" s="134" t="s">
        <v>18</v>
      </c>
      <c r="M4" s="134" t="s">
        <v>18</v>
      </c>
    </row>
    <row r="5" spans="1:13" ht="24.75">
      <c r="A5" s="67" t="s">
        <v>15</v>
      </c>
      <c r="B5" s="133" t="s">
        <v>114</v>
      </c>
      <c r="C5" s="133" t="s">
        <v>115</v>
      </c>
      <c r="D5" s="133">
        <v>5511</v>
      </c>
      <c r="E5" s="133" t="s">
        <v>116</v>
      </c>
      <c r="F5" s="136" t="s">
        <v>117</v>
      </c>
      <c r="G5" s="136">
        <v>3</v>
      </c>
      <c r="H5" s="136">
        <v>1984</v>
      </c>
      <c r="I5" s="136">
        <v>162517</v>
      </c>
      <c r="J5" s="136" t="s">
        <v>18</v>
      </c>
      <c r="K5" s="134" t="s">
        <v>202</v>
      </c>
      <c r="L5" s="137" t="s">
        <v>18</v>
      </c>
      <c r="M5" s="134" t="s">
        <v>202</v>
      </c>
    </row>
    <row r="6" spans="1:13" ht="24.75">
      <c r="A6" s="67" t="s">
        <v>16</v>
      </c>
      <c r="B6" s="133" t="s">
        <v>118</v>
      </c>
      <c r="C6" s="133" t="s">
        <v>119</v>
      </c>
      <c r="D6" s="133" t="s">
        <v>120</v>
      </c>
      <c r="E6" s="133" t="s">
        <v>121</v>
      </c>
      <c r="F6" s="133" t="s">
        <v>18</v>
      </c>
      <c r="G6" s="133" t="s">
        <v>18</v>
      </c>
      <c r="H6" s="133">
        <v>1988</v>
      </c>
      <c r="I6" s="133">
        <v>708</v>
      </c>
      <c r="J6" s="140" t="s">
        <v>18</v>
      </c>
      <c r="K6" s="134" t="s">
        <v>202</v>
      </c>
      <c r="L6" s="134" t="s">
        <v>18</v>
      </c>
      <c r="M6" s="134" t="s">
        <v>18</v>
      </c>
    </row>
    <row r="7" spans="1:13" ht="24.75">
      <c r="A7" s="67" t="s">
        <v>17</v>
      </c>
      <c r="B7" s="133" t="s">
        <v>122</v>
      </c>
      <c r="C7" s="133" t="s">
        <v>123</v>
      </c>
      <c r="D7" s="133" t="s">
        <v>124</v>
      </c>
      <c r="E7" s="133" t="s">
        <v>125</v>
      </c>
      <c r="F7" s="133" t="s">
        <v>126</v>
      </c>
      <c r="G7" s="133">
        <v>9</v>
      </c>
      <c r="H7" s="133">
        <v>2008</v>
      </c>
      <c r="I7" s="133" t="s">
        <v>127</v>
      </c>
      <c r="J7" s="139">
        <v>28700</v>
      </c>
      <c r="K7" s="134" t="s">
        <v>202</v>
      </c>
      <c r="L7" s="134" t="s">
        <v>202</v>
      </c>
      <c r="M7" s="134" t="s">
        <v>202</v>
      </c>
    </row>
    <row r="8" spans="1:13" s="4" customFormat="1" ht="24.75">
      <c r="A8" s="67" t="s">
        <v>19</v>
      </c>
      <c r="B8" s="133" t="s">
        <v>128</v>
      </c>
      <c r="C8" s="133" t="s">
        <v>129</v>
      </c>
      <c r="D8" s="133" t="s">
        <v>130</v>
      </c>
      <c r="E8" s="133" t="s">
        <v>125</v>
      </c>
      <c r="F8" s="133" t="s">
        <v>131</v>
      </c>
      <c r="G8" s="133">
        <v>5</v>
      </c>
      <c r="H8" s="133">
        <v>2007</v>
      </c>
      <c r="I8" s="133" t="s">
        <v>132</v>
      </c>
      <c r="J8" s="139">
        <v>10400</v>
      </c>
      <c r="K8" s="134" t="s">
        <v>202</v>
      </c>
      <c r="L8" s="134" t="s">
        <v>202</v>
      </c>
      <c r="M8" s="134" t="s">
        <v>202</v>
      </c>
    </row>
    <row r="9" spans="1:13" ht="24.75">
      <c r="A9" s="67" t="s">
        <v>20</v>
      </c>
      <c r="B9" s="133" t="s">
        <v>133</v>
      </c>
      <c r="C9" s="133" t="s">
        <v>105</v>
      </c>
      <c r="D9" s="133" t="s">
        <v>134</v>
      </c>
      <c r="E9" s="133" t="s">
        <v>134</v>
      </c>
      <c r="F9" s="133" t="s">
        <v>107</v>
      </c>
      <c r="G9" s="133">
        <v>6</v>
      </c>
      <c r="H9" s="133">
        <v>1988</v>
      </c>
      <c r="I9" s="133">
        <v>499220</v>
      </c>
      <c r="J9" s="140" t="s">
        <v>18</v>
      </c>
      <c r="K9" s="134" t="s">
        <v>202</v>
      </c>
      <c r="L9" s="134" t="s">
        <v>18</v>
      </c>
      <c r="M9" s="134" t="s">
        <v>202</v>
      </c>
    </row>
    <row r="10" spans="1:13" ht="24.75">
      <c r="A10" s="67" t="s">
        <v>21</v>
      </c>
      <c r="B10" s="133" t="s">
        <v>136</v>
      </c>
      <c r="C10" s="133" t="s">
        <v>137</v>
      </c>
      <c r="D10" s="133" t="s">
        <v>134</v>
      </c>
      <c r="E10" s="133" t="s">
        <v>134</v>
      </c>
      <c r="F10" s="133">
        <v>2478</v>
      </c>
      <c r="G10" s="133">
        <v>4</v>
      </c>
      <c r="H10" s="133">
        <v>1981</v>
      </c>
      <c r="I10" s="133">
        <v>555</v>
      </c>
      <c r="J10" s="140" t="s">
        <v>18</v>
      </c>
      <c r="K10" s="134" t="s">
        <v>202</v>
      </c>
      <c r="L10" s="134" t="s">
        <v>18</v>
      </c>
      <c r="M10" s="134" t="s">
        <v>202</v>
      </c>
    </row>
    <row r="11" spans="1:13" s="4" customFormat="1" ht="24.75">
      <c r="A11" s="67" t="s">
        <v>22</v>
      </c>
      <c r="B11" s="133" t="s">
        <v>138</v>
      </c>
      <c r="C11" s="133" t="s">
        <v>123</v>
      </c>
      <c r="D11" s="133" t="s">
        <v>139</v>
      </c>
      <c r="E11" s="133" t="s">
        <v>125</v>
      </c>
      <c r="F11" s="133" t="s">
        <v>140</v>
      </c>
      <c r="G11" s="133">
        <v>9</v>
      </c>
      <c r="H11" s="133">
        <v>1995</v>
      </c>
      <c r="I11" s="133" t="s">
        <v>141</v>
      </c>
      <c r="J11" s="140" t="s">
        <v>18</v>
      </c>
      <c r="K11" s="134" t="s">
        <v>202</v>
      </c>
      <c r="L11" s="134" t="s">
        <v>18</v>
      </c>
      <c r="M11" s="134" t="s">
        <v>202</v>
      </c>
    </row>
    <row r="12" spans="1:13" ht="24.75">
      <c r="A12" s="67" t="s">
        <v>23</v>
      </c>
      <c r="B12" s="133" t="s">
        <v>142</v>
      </c>
      <c r="C12" s="133" t="s">
        <v>143</v>
      </c>
      <c r="D12" s="133">
        <v>266</v>
      </c>
      <c r="E12" s="133" t="s">
        <v>134</v>
      </c>
      <c r="F12" s="133">
        <v>6842</v>
      </c>
      <c r="G12" s="133">
        <v>6</v>
      </c>
      <c r="H12" s="133">
        <v>1981</v>
      </c>
      <c r="I12" s="133">
        <v>139491</v>
      </c>
      <c r="J12" s="140" t="s">
        <v>18</v>
      </c>
      <c r="K12" s="134" t="s">
        <v>202</v>
      </c>
      <c r="L12" s="134" t="s">
        <v>18</v>
      </c>
      <c r="M12" s="134" t="s">
        <v>202</v>
      </c>
    </row>
    <row r="13" spans="1:13" ht="24.75">
      <c r="A13" s="67" t="s">
        <v>24</v>
      </c>
      <c r="B13" s="133" t="s">
        <v>144</v>
      </c>
      <c r="C13" s="133" t="s">
        <v>145</v>
      </c>
      <c r="D13" s="133" t="s">
        <v>146</v>
      </c>
      <c r="E13" s="133" t="s">
        <v>147</v>
      </c>
      <c r="F13" s="133" t="s">
        <v>148</v>
      </c>
      <c r="G13" s="133">
        <v>53</v>
      </c>
      <c r="H13" s="133">
        <v>1998</v>
      </c>
      <c r="I13" s="133" t="s">
        <v>149</v>
      </c>
      <c r="J13" s="140">
        <v>59000</v>
      </c>
      <c r="K13" s="134" t="s">
        <v>202</v>
      </c>
      <c r="L13" s="134" t="s">
        <v>202</v>
      </c>
      <c r="M13" s="134" t="s">
        <v>202</v>
      </c>
    </row>
    <row r="14" spans="1:13" ht="24.75">
      <c r="A14" s="67" t="s">
        <v>216</v>
      </c>
      <c r="B14" s="133" t="s">
        <v>150</v>
      </c>
      <c r="C14" s="133" t="s">
        <v>137</v>
      </c>
      <c r="D14" s="133">
        <v>22</v>
      </c>
      <c r="E14" s="133" t="s">
        <v>134</v>
      </c>
      <c r="F14" s="133">
        <v>6842</v>
      </c>
      <c r="G14" s="133">
        <v>6</v>
      </c>
      <c r="H14" s="133">
        <v>1997</v>
      </c>
      <c r="I14" s="133" t="s">
        <v>151</v>
      </c>
      <c r="J14" s="140" t="s">
        <v>18</v>
      </c>
      <c r="K14" s="134" t="s">
        <v>202</v>
      </c>
      <c r="L14" s="134" t="s">
        <v>18</v>
      </c>
      <c r="M14" s="134" t="s">
        <v>202</v>
      </c>
    </row>
    <row r="15" spans="1:13" ht="24.75">
      <c r="A15" s="67" t="s">
        <v>217</v>
      </c>
      <c r="B15" s="133" t="s">
        <v>152</v>
      </c>
      <c r="C15" s="133" t="s">
        <v>153</v>
      </c>
      <c r="D15" s="133" t="s">
        <v>154</v>
      </c>
      <c r="E15" s="133" t="s">
        <v>116</v>
      </c>
      <c r="F15" s="133">
        <v>2120</v>
      </c>
      <c r="G15" s="133">
        <v>6</v>
      </c>
      <c r="H15" s="133">
        <v>1983</v>
      </c>
      <c r="I15" s="133">
        <v>391437</v>
      </c>
      <c r="J15" s="133" t="s">
        <v>18</v>
      </c>
      <c r="K15" s="134" t="s">
        <v>202</v>
      </c>
      <c r="L15" s="134" t="s">
        <v>18</v>
      </c>
      <c r="M15" s="134" t="s">
        <v>202</v>
      </c>
    </row>
    <row r="16" spans="1:13" ht="24.75">
      <c r="A16" s="67" t="s">
        <v>218</v>
      </c>
      <c r="B16" s="133" t="s">
        <v>203</v>
      </c>
      <c r="C16" s="133" t="s">
        <v>204</v>
      </c>
      <c r="D16" s="133">
        <v>3322</v>
      </c>
      <c r="E16" s="133" t="s">
        <v>134</v>
      </c>
      <c r="F16" s="133">
        <v>2417</v>
      </c>
      <c r="G16" s="133">
        <v>9</v>
      </c>
      <c r="H16" s="133">
        <v>1998</v>
      </c>
      <c r="I16" s="138" t="s">
        <v>205</v>
      </c>
      <c r="J16" s="133" t="s">
        <v>18</v>
      </c>
      <c r="K16" s="134" t="s">
        <v>206</v>
      </c>
      <c r="L16" s="134" t="s">
        <v>18</v>
      </c>
      <c r="M16" s="134" t="s">
        <v>206</v>
      </c>
    </row>
    <row r="17" spans="1:17" ht="24.75">
      <c r="A17" s="67" t="s">
        <v>219</v>
      </c>
      <c r="B17" s="133" t="s">
        <v>212</v>
      </c>
      <c r="C17" s="133" t="s">
        <v>213</v>
      </c>
      <c r="D17" s="133" t="s">
        <v>214</v>
      </c>
      <c r="E17" s="133" t="s">
        <v>134</v>
      </c>
      <c r="F17" s="133">
        <v>12675</v>
      </c>
      <c r="G17" s="133">
        <v>6</v>
      </c>
      <c r="H17" s="133">
        <v>1983</v>
      </c>
      <c r="I17" s="133">
        <v>490131244</v>
      </c>
      <c r="J17" s="133"/>
      <c r="K17" s="134" t="s">
        <v>215</v>
      </c>
      <c r="L17" s="134" t="s">
        <v>18</v>
      </c>
      <c r="M17" s="134" t="s">
        <v>215</v>
      </c>
    </row>
    <row r="18" spans="1:17" ht="24.75">
      <c r="A18" s="67" t="s">
        <v>220</v>
      </c>
      <c r="B18" s="133" t="s">
        <v>207</v>
      </c>
      <c r="C18" s="133" t="s">
        <v>208</v>
      </c>
      <c r="D18" s="133" t="s">
        <v>209</v>
      </c>
      <c r="E18" s="133" t="s">
        <v>135</v>
      </c>
      <c r="F18" s="133">
        <v>2953</v>
      </c>
      <c r="G18" s="133">
        <v>5</v>
      </c>
      <c r="H18" s="133">
        <v>2004</v>
      </c>
      <c r="I18" s="133" t="s">
        <v>210</v>
      </c>
      <c r="J18" s="133" t="s">
        <v>18</v>
      </c>
      <c r="K18" s="134" t="s">
        <v>211</v>
      </c>
      <c r="L18" s="134" t="s">
        <v>18</v>
      </c>
      <c r="M18" s="134" t="s">
        <v>211</v>
      </c>
    </row>
    <row r="19" spans="1:17" s="4" customFormat="1">
      <c r="A19" s="67"/>
      <c r="B19" s="131"/>
      <c r="C19" s="131"/>
      <c r="D19" s="131"/>
      <c r="E19" s="132"/>
      <c r="F19" s="132"/>
      <c r="G19" s="132"/>
      <c r="H19" s="132"/>
      <c r="I19" s="132"/>
      <c r="J19" s="132"/>
      <c r="K19" s="130"/>
      <c r="L19" s="130"/>
      <c r="M19" s="130"/>
    </row>
    <row r="20" spans="1:17" s="4" customFormat="1">
      <c r="A20" s="67"/>
      <c r="B20" s="67"/>
      <c r="C20" s="67"/>
      <c r="D20" s="67"/>
      <c r="E20" s="68"/>
      <c r="F20" s="68"/>
      <c r="G20" s="68"/>
      <c r="H20" s="68"/>
      <c r="I20" s="68"/>
      <c r="J20" s="68"/>
      <c r="K20" s="86"/>
      <c r="L20" s="86"/>
      <c r="M20" s="86"/>
      <c r="N20" s="87"/>
      <c r="O20" s="87"/>
      <c r="P20" s="87"/>
      <c r="Q20" s="87"/>
    </row>
    <row r="21" spans="1:17" s="4" customFormat="1">
      <c r="A21" s="67"/>
      <c r="B21" s="93"/>
      <c r="C21" s="67"/>
      <c r="D21" s="67"/>
      <c r="E21" s="68"/>
      <c r="F21" s="68"/>
      <c r="G21" s="68"/>
      <c r="H21" s="68"/>
      <c r="I21" s="88"/>
      <c r="J21" s="68"/>
      <c r="K21" s="68"/>
      <c r="L21" s="68"/>
      <c r="M21" s="68"/>
      <c r="N21" s="87"/>
      <c r="O21" s="87"/>
      <c r="P21" s="87"/>
      <c r="Q21" s="87"/>
    </row>
    <row r="22" spans="1:17" s="4" customFormat="1">
      <c r="A22" s="67"/>
      <c r="B22" s="93"/>
      <c r="C22" s="67"/>
      <c r="D22" s="67"/>
      <c r="E22" s="68"/>
      <c r="F22" s="68"/>
      <c r="G22" s="68"/>
      <c r="H22" s="68"/>
      <c r="I22" s="88"/>
      <c r="J22" s="68"/>
      <c r="K22" s="68"/>
      <c r="L22" s="68"/>
      <c r="M22" s="68"/>
      <c r="N22" s="87"/>
      <c r="O22" s="87"/>
      <c r="P22" s="87"/>
      <c r="Q22" s="87"/>
    </row>
    <row r="23" spans="1:17">
      <c r="A23" s="67"/>
      <c r="B23" s="92"/>
      <c r="C23" s="78"/>
      <c r="D23" s="78"/>
      <c r="E23" s="78"/>
      <c r="F23" s="78"/>
      <c r="G23" s="78"/>
      <c r="H23" s="78"/>
      <c r="I23" s="78"/>
      <c r="J23" s="99"/>
      <c r="K23" s="99"/>
      <c r="L23" s="99"/>
      <c r="M23" s="99"/>
      <c r="N23" s="70"/>
      <c r="O23" s="70"/>
      <c r="P23" s="71"/>
      <c r="Q23" s="69"/>
    </row>
    <row r="24" spans="1:17">
      <c r="A24" s="89"/>
      <c r="B24" s="92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0"/>
      <c r="O24" s="70"/>
      <c r="P24" s="71"/>
      <c r="Q24" s="69"/>
    </row>
    <row r="25" spans="1:17">
      <c r="A25" s="89"/>
      <c r="B25" s="91"/>
      <c r="C25" s="73"/>
      <c r="D25" s="73"/>
      <c r="E25" s="73"/>
      <c r="F25" s="74"/>
      <c r="G25" s="73"/>
      <c r="H25" s="73"/>
      <c r="I25" s="73"/>
      <c r="J25" s="75"/>
      <c r="K25" s="75"/>
      <c r="L25" s="75"/>
      <c r="M25" s="75"/>
      <c r="N25" s="69"/>
      <c r="O25" s="69"/>
      <c r="P25" s="69"/>
      <c r="Q25" s="69"/>
    </row>
    <row r="26" spans="1:17">
      <c r="A26" s="89"/>
      <c r="B26" s="92"/>
      <c r="C26" s="78"/>
      <c r="D26" s="78"/>
      <c r="E26" s="78"/>
      <c r="F26" s="76"/>
      <c r="G26" s="72"/>
      <c r="H26" s="72"/>
      <c r="I26" s="72"/>
      <c r="J26" s="77"/>
      <c r="K26" s="77"/>
      <c r="L26" s="77"/>
      <c r="M26" s="77"/>
      <c r="N26" s="69"/>
      <c r="O26" s="69"/>
      <c r="P26" s="69"/>
      <c r="Q26" s="69"/>
    </row>
    <row r="27" spans="1:17">
      <c r="J27" s="37"/>
      <c r="K27" s="37"/>
      <c r="L27" s="37"/>
      <c r="M27" s="37"/>
    </row>
    <row r="28" spans="1:17">
      <c r="J28" s="37"/>
      <c r="K28" s="37"/>
      <c r="L28" s="37"/>
      <c r="M28" s="37"/>
    </row>
    <row r="29" spans="1:17">
      <c r="J29" s="37"/>
      <c r="K29" s="37"/>
      <c r="L29" s="37"/>
      <c r="M29" s="37"/>
    </row>
    <row r="30" spans="1:17">
      <c r="J30" s="37"/>
      <c r="K30" s="37"/>
      <c r="L30" s="37"/>
      <c r="M30" s="37"/>
    </row>
    <row r="31" spans="1:17">
      <c r="J31" s="37"/>
      <c r="K31" s="37"/>
      <c r="L31" s="37"/>
      <c r="M31" s="37"/>
    </row>
    <row r="32" spans="1:17">
      <c r="J32" s="37"/>
      <c r="K32" s="37"/>
      <c r="L32" s="37"/>
      <c r="M32" s="37"/>
    </row>
    <row r="33" spans="10:13">
      <c r="J33" s="37"/>
      <c r="K33" s="37"/>
      <c r="L33" s="37"/>
      <c r="M33" s="37"/>
    </row>
    <row r="34" spans="10:13">
      <c r="J34" s="37"/>
      <c r="K34" s="37"/>
      <c r="L34" s="37"/>
      <c r="M34" s="37"/>
    </row>
    <row r="35" spans="10:13">
      <c r="J35" s="37"/>
      <c r="K35" s="37"/>
      <c r="L35" s="37"/>
      <c r="M35" s="37"/>
    </row>
    <row r="36" spans="10:13">
      <c r="J36" s="37"/>
      <c r="K36" s="37"/>
      <c r="L36" s="37"/>
      <c r="M36" s="37"/>
    </row>
    <row r="37" spans="10:13">
      <c r="J37" s="37"/>
      <c r="K37" s="37"/>
      <c r="L37" s="37"/>
      <c r="M37" s="37"/>
    </row>
    <row r="38" spans="10:13">
      <c r="J38" s="37"/>
      <c r="K38" s="37"/>
      <c r="L38" s="37"/>
      <c r="M38" s="37"/>
    </row>
    <row r="39" spans="10:13">
      <c r="J39" s="37"/>
      <c r="K39" s="37"/>
      <c r="L39" s="37"/>
      <c r="M39" s="37"/>
    </row>
    <row r="40" spans="10:13">
      <c r="J40" s="37"/>
      <c r="K40" s="37"/>
      <c r="L40" s="37"/>
      <c r="M40" s="37"/>
    </row>
    <row r="41" spans="10:13">
      <c r="J41" s="37"/>
      <c r="K41" s="37"/>
      <c r="L41" s="37"/>
      <c r="M41" s="37"/>
    </row>
    <row r="42" spans="10:13">
      <c r="J42" s="37"/>
      <c r="K42" s="37"/>
      <c r="L42" s="37"/>
      <c r="M42" s="37"/>
    </row>
    <row r="43" spans="10:13">
      <c r="J43" s="37"/>
      <c r="K43" s="37"/>
      <c r="L43" s="37"/>
      <c r="M43" s="37"/>
    </row>
    <row r="44" spans="10:13">
      <c r="J44" s="37"/>
      <c r="K44" s="37"/>
      <c r="L44" s="37"/>
      <c r="M44" s="37"/>
    </row>
    <row r="45" spans="10:13">
      <c r="J45" s="37"/>
      <c r="K45" s="37"/>
      <c r="L45" s="37"/>
      <c r="M45" s="37"/>
    </row>
    <row r="46" spans="10:13">
      <c r="J46" s="37"/>
      <c r="K46" s="37"/>
      <c r="L46" s="37"/>
      <c r="M46" s="37"/>
    </row>
    <row r="47" spans="10:13">
      <c r="J47" s="37"/>
      <c r="K47" s="37"/>
      <c r="L47" s="37"/>
      <c r="M47" s="37"/>
    </row>
    <row r="48" spans="10:13">
      <c r="J48" s="37"/>
      <c r="K48" s="37"/>
      <c r="L48" s="37"/>
      <c r="M48" s="37"/>
    </row>
    <row r="49" spans="10:13">
      <c r="J49" s="37"/>
      <c r="K49" s="37"/>
      <c r="L49" s="37"/>
      <c r="M49" s="37"/>
    </row>
    <row r="50" spans="10:13">
      <c r="J50" s="37"/>
      <c r="K50" s="37"/>
      <c r="L50" s="37"/>
      <c r="M50" s="37"/>
    </row>
    <row r="51" spans="10:13">
      <c r="J51" s="37"/>
      <c r="K51" s="37"/>
      <c r="L51" s="37"/>
      <c r="M51" s="37"/>
    </row>
    <row r="52" spans="10:13">
      <c r="J52" s="37"/>
      <c r="K52" s="37"/>
      <c r="L52" s="37"/>
      <c r="M52" s="37"/>
    </row>
    <row r="53" spans="10:13">
      <c r="J53" s="37"/>
      <c r="K53" s="37"/>
      <c r="L53" s="37"/>
      <c r="M53" s="37"/>
    </row>
    <row r="54" spans="10:13">
      <c r="J54" s="37"/>
      <c r="K54" s="37"/>
      <c r="L54" s="37"/>
      <c r="M54" s="37"/>
    </row>
    <row r="55" spans="10:13">
      <c r="J55" s="37"/>
      <c r="K55" s="37"/>
      <c r="L55" s="37"/>
      <c r="M55" s="37"/>
    </row>
    <row r="56" spans="10:13">
      <c r="J56" s="37"/>
      <c r="K56" s="37"/>
      <c r="L56" s="37"/>
      <c r="M56" s="37"/>
    </row>
    <row r="57" spans="10:13">
      <c r="J57" s="37"/>
      <c r="K57" s="37"/>
      <c r="L57" s="37"/>
      <c r="M57" s="37"/>
    </row>
    <row r="58" spans="10:13">
      <c r="J58" s="37"/>
      <c r="K58" s="37"/>
      <c r="L58" s="37"/>
      <c r="M58" s="37"/>
    </row>
    <row r="59" spans="10:13">
      <c r="J59" s="37"/>
      <c r="K59" s="37"/>
      <c r="L59" s="37"/>
      <c r="M59" s="37"/>
    </row>
    <row r="60" spans="10:13">
      <c r="J60" s="37"/>
      <c r="K60" s="37"/>
      <c r="L60" s="37"/>
      <c r="M60" s="37"/>
    </row>
    <row r="61" spans="10:13">
      <c r="J61" s="37"/>
      <c r="K61" s="37"/>
      <c r="L61" s="37"/>
      <c r="M61" s="37"/>
    </row>
    <row r="62" spans="10:13">
      <c r="J62" s="37"/>
      <c r="K62" s="37"/>
      <c r="L62" s="37"/>
      <c r="M62" s="37"/>
    </row>
    <row r="63" spans="10:13">
      <c r="J63" s="37"/>
      <c r="K63" s="37"/>
      <c r="L63" s="37"/>
      <c r="M63" s="37"/>
    </row>
    <row r="64" spans="10:13">
      <c r="J64" s="37"/>
      <c r="K64" s="37"/>
      <c r="L64" s="37"/>
      <c r="M64" s="37"/>
    </row>
    <row r="65" spans="10:13">
      <c r="J65" s="37"/>
      <c r="K65" s="37"/>
      <c r="L65" s="37"/>
      <c r="M65" s="37"/>
    </row>
    <row r="66" spans="10:13">
      <c r="J66" s="37"/>
      <c r="K66" s="37"/>
      <c r="L66" s="37"/>
      <c r="M66" s="37"/>
    </row>
    <row r="67" spans="10:13">
      <c r="J67" s="37"/>
      <c r="K67" s="37"/>
      <c r="L67" s="37"/>
      <c r="M67" s="37"/>
    </row>
    <row r="68" spans="10:13">
      <c r="J68" s="37"/>
      <c r="K68" s="37"/>
      <c r="L68" s="37"/>
      <c r="M68" s="37"/>
    </row>
    <row r="69" spans="10:13">
      <c r="J69" s="37"/>
      <c r="K69" s="37"/>
      <c r="L69" s="37"/>
      <c r="M69" s="37"/>
    </row>
    <row r="70" spans="10:13">
      <c r="J70" s="37"/>
      <c r="K70" s="37"/>
      <c r="L70" s="37"/>
      <c r="M70" s="37"/>
    </row>
    <row r="71" spans="10:13">
      <c r="J71" s="37"/>
      <c r="K71" s="37"/>
      <c r="L71" s="37"/>
      <c r="M71" s="37"/>
    </row>
    <row r="72" spans="10:13">
      <c r="J72" s="37"/>
      <c r="K72" s="37"/>
      <c r="L72" s="37"/>
      <c r="M72" s="37"/>
    </row>
    <row r="73" spans="10:13">
      <c r="J73" s="37"/>
      <c r="K73" s="37"/>
      <c r="L73" s="37"/>
      <c r="M73" s="37"/>
    </row>
  </sheetData>
  <phoneticPr fontId="2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Ogień </vt:lpstr>
      <vt:lpstr>Elektronika </vt:lpstr>
      <vt:lpstr>Zabezpieczenia</vt:lpstr>
      <vt:lpstr>Komunikacja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2014-05-28T12:19:35Z</dcterms:created>
  <dcterms:modified xsi:type="dcterms:W3CDTF">2018-01-17T14:02:07Z</dcterms:modified>
</cp:coreProperties>
</file>